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480" windowHeight="8265" tabRatio="578" activeTab="0"/>
  </bookViews>
  <sheets>
    <sheet name="01.04.2018" sheetId="1" r:id="rId1"/>
  </sheets>
  <definedNames/>
  <calcPr fullCalcOnLoad="1"/>
</workbook>
</file>

<file path=xl/sharedStrings.xml><?xml version="1.0" encoding="utf-8"?>
<sst xmlns="http://schemas.openxmlformats.org/spreadsheetml/2006/main" count="193" uniqueCount="71">
  <si>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</si>
  <si>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</si>
  <si>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</si>
  <si>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</si>
  <si>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</si>
  <si>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</si>
  <si>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</si>
  <si>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</si>
  <si>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</si>
  <si>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</si>
  <si>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</si>
  <si>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</si>
  <si>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</si>
  <si>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</si>
  <si>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</si>
  <si>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</si>
  <si>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</si>
  <si>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</si>
  <si>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</si>
  <si>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</si>
  <si>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</si>
  <si>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</si>
  <si>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</si>
  <si>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</si>
  <si>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</si>
  <si>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</si>
  <si>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</si>
  <si>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</si>
  <si>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</si>
  <si>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</si>
  <si>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</si>
  <si>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</si>
  <si>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</si>
  <si>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</si>
  <si>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</si>
  <si>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</si>
  <si>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</si>
  <si>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</si>
  <si>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</si>
  <si>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</si>
  <si>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</si>
  <si>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</si>
  <si>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</si>
  <si>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</si>
  <si>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</si>
  <si>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</si>
  <si>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</si>
  <si>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</si>
  <si>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</si>
  <si>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</si>
  <si>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փաստ.                                                                            </t>
  </si>
  <si>
    <t>կատ. %-ը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</si>
  <si>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</si>
  <si>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</si>
  <si>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</si>
  <si>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</si>
  <si>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</si>
  <si>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</si>
  <si>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</si>
  <si>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</si>
  <si>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t>ՀԱՇՎԵՏՎՈՒԹՅՈՒՆ</t>
  </si>
  <si>
    <t xml:space="preserve"> որից աղբահանության գումար</t>
  </si>
  <si>
    <t xml:space="preserve">ծրագիր   տարեկան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</si>
  <si>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բ) Պետական բյուջեից համայնքի վարչական բյուջեին տրամադրվող այլ դոտացիաներ </t>
    </r>
  </si>
  <si>
    <t>Ընդամենը</t>
  </si>
  <si>
    <t>հաշվետու ժամանակաշրջան</t>
  </si>
  <si>
    <t xml:space="preserve">           </t>
  </si>
  <si>
    <t xml:space="preserve">                                                      </t>
  </si>
  <si>
    <t xml:space="preserve">         Այդ թվում աղբահանության վճար</t>
  </si>
  <si>
    <t xml:space="preserve">ծրագիր  /3ամիս/                                                                                                                                                                                                                                </t>
  </si>
  <si>
    <t>ՀՀ Սյունիքի մարզի համայնքների  բյուջետային եկամուտների վերաբերյալ (աճողական) 2018 թվականի  ապրիլի 1-ի դրությամբ</t>
  </si>
</sst>
</file>

<file path=xl/styles.xml><?xml version="1.0" encoding="utf-8"?>
<styleSheet xmlns="http://schemas.openxmlformats.org/spreadsheetml/2006/main">
  <numFmts count="6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#,##0;[Red]#,##0"/>
    <numFmt numFmtId="213" formatCode="#,##0.0;[Red]#,##0.0"/>
    <numFmt numFmtId="214" formatCode="#,##0.00;[Red]#,##0.00"/>
    <numFmt numFmtId="215" formatCode="#,##0.000000000000"/>
    <numFmt numFmtId="216" formatCode="#,##0.0000000000000"/>
    <numFmt numFmtId="217" formatCode="#,##0.0000000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96" fontId="8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4" fontId="8" fillId="0" borderId="0" xfId="0" applyNumberFormat="1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wrapText="1"/>
      <protection/>
    </xf>
    <xf numFmtId="4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vertical="center"/>
      <protection locked="0"/>
    </xf>
    <xf numFmtId="0" fontId="8" fillId="36" borderId="12" xfId="0" applyFont="1" applyFill="1" applyBorder="1" applyAlignment="1" applyProtection="1">
      <alignment horizontal="center"/>
      <protection locked="0"/>
    </xf>
    <xf numFmtId="0" fontId="8" fillId="36" borderId="0" xfId="0" applyFont="1" applyFill="1" applyAlignment="1" applyProtection="1">
      <alignment/>
      <protection locked="0"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vertical="center" wrapText="1"/>
      <protection/>
    </xf>
    <xf numFmtId="0" fontId="7" fillId="36" borderId="16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207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6" borderId="17" xfId="0" applyNumberFormat="1" applyFont="1" applyFill="1" applyBorder="1" applyAlignment="1" applyProtection="1">
      <alignment horizontal="center" vertical="center"/>
      <protection locked="0"/>
    </xf>
    <xf numFmtId="3" fontId="5" fillId="36" borderId="17" xfId="0" applyNumberFormat="1" applyFont="1" applyFill="1" applyBorder="1" applyAlignment="1" applyProtection="1">
      <alignment horizontal="left" vertical="center"/>
      <protection locked="0"/>
    </xf>
    <xf numFmtId="0" fontId="7" fillId="38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207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18" xfId="0" applyFont="1" applyBorder="1" applyAlignment="1" applyProtection="1">
      <alignment horizontal="center" vertical="center" textRotation="90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3" xfId="0" applyNumberFormat="1" applyFont="1" applyFill="1" applyBorder="1" applyAlignment="1" applyProtection="1">
      <alignment horizontal="center" vertical="center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37" borderId="19" xfId="0" applyNumberFormat="1" applyFont="1" applyFill="1" applyBorder="1" applyAlignment="1" applyProtection="1">
      <alignment horizontal="center" vertical="center" wrapText="1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0" applyNumberFormat="1" applyFont="1" applyFill="1" applyBorder="1" applyAlignment="1" applyProtection="1">
      <alignment horizontal="center" vertical="center" wrapText="1"/>
      <protection/>
    </xf>
    <xf numFmtId="0" fontId="6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9" borderId="19" xfId="0" applyNumberFormat="1" applyFont="1" applyFill="1" applyBorder="1" applyAlignment="1" applyProtection="1">
      <alignment horizontal="center" vertical="center" wrapText="1"/>
      <protection/>
    </xf>
    <xf numFmtId="0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4" fillId="39" borderId="20" xfId="0" applyNumberFormat="1" applyFont="1" applyFill="1" applyBorder="1" applyAlignment="1" applyProtection="1">
      <alignment horizontal="center" vertical="center" wrapText="1"/>
      <protection/>
    </xf>
    <xf numFmtId="0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21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 wrapText="1"/>
      <protection/>
    </xf>
    <xf numFmtId="4" fontId="7" fillId="35" borderId="19" xfId="0" applyNumberFormat="1" applyFont="1" applyFill="1" applyBorder="1" applyAlignment="1" applyProtection="1">
      <alignment horizontal="center" vertical="center" wrapText="1"/>
      <protection/>
    </xf>
    <xf numFmtId="4" fontId="7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35" borderId="14" xfId="0" applyNumberFormat="1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33" borderId="18" xfId="0" applyNumberFormat="1" applyFont="1" applyFill="1" applyBorder="1" applyAlignment="1" applyProtection="1">
      <alignment horizontal="center" vertical="center" wrapText="1"/>
      <protection/>
    </xf>
    <xf numFmtId="4" fontId="7" fillId="37" borderId="19" xfId="0" applyNumberFormat="1" applyFont="1" applyFill="1" applyBorder="1" applyAlignment="1" applyProtection="1">
      <alignment horizontal="center" vertical="center" wrapText="1"/>
      <protection/>
    </xf>
    <xf numFmtId="4" fontId="7" fillId="37" borderId="13" xfId="0" applyNumberFormat="1" applyFont="1" applyFill="1" applyBorder="1" applyAlignment="1" applyProtection="1">
      <alignment horizontal="center" vertical="center" wrapText="1"/>
      <protection/>
    </xf>
    <xf numFmtId="4" fontId="7" fillId="37" borderId="14" xfId="0" applyNumberFormat="1" applyFont="1" applyFill="1" applyBorder="1" applyAlignment="1" applyProtection="1">
      <alignment horizontal="center" vertical="center" wrapText="1"/>
      <protection/>
    </xf>
    <xf numFmtId="4" fontId="7" fillId="37" borderId="20" xfId="0" applyNumberFormat="1" applyFont="1" applyFill="1" applyBorder="1" applyAlignment="1" applyProtection="1">
      <alignment horizontal="center" vertical="center" wrapText="1"/>
      <protection/>
    </xf>
    <xf numFmtId="4" fontId="7" fillId="37" borderId="0" xfId="0" applyNumberFormat="1" applyFont="1" applyFill="1" applyBorder="1" applyAlignment="1" applyProtection="1">
      <alignment horizontal="center" vertical="center" wrapText="1"/>
      <protection/>
    </xf>
    <xf numFmtId="4" fontId="7" fillId="37" borderId="21" xfId="0" applyNumberFormat="1" applyFont="1" applyFill="1" applyBorder="1" applyAlignment="1" applyProtection="1">
      <alignment horizontal="center" vertical="center" wrapText="1"/>
      <protection/>
    </xf>
    <xf numFmtId="4" fontId="7" fillId="37" borderId="22" xfId="0" applyNumberFormat="1" applyFont="1" applyFill="1" applyBorder="1" applyAlignment="1" applyProtection="1">
      <alignment horizontal="center" vertical="center" wrapText="1"/>
      <protection/>
    </xf>
    <xf numFmtId="4" fontId="7" fillId="37" borderId="12" xfId="0" applyNumberFormat="1" applyFont="1" applyFill="1" applyBorder="1" applyAlignment="1" applyProtection="1">
      <alignment horizontal="center" vertical="center" wrapText="1"/>
      <protection/>
    </xf>
    <xf numFmtId="4" fontId="7" fillId="37" borderId="23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4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37" borderId="24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23" xfId="0" applyFont="1" applyFill="1" applyBorder="1" applyAlignment="1" applyProtection="1">
      <alignment horizontal="center" vertical="center" wrapText="1"/>
      <protection/>
    </xf>
    <xf numFmtId="4" fontId="9" fillId="0" borderId="20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40" borderId="24" xfId="0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7" fillId="4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7" fillId="33" borderId="22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41" borderId="11" xfId="0" applyNumberFormat="1" applyFont="1" applyFill="1" applyBorder="1" applyAlignment="1" applyProtection="1">
      <alignment horizontal="center" vertical="center" wrapText="1"/>
      <protection/>
    </xf>
    <xf numFmtId="4" fontId="7" fillId="41" borderId="18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16" xfId="0" applyNumberFormat="1" applyFont="1" applyFill="1" applyBorder="1" applyAlignment="1" applyProtection="1">
      <alignment horizontal="center" vertical="center" wrapText="1"/>
      <protection/>
    </xf>
    <xf numFmtId="4" fontId="7" fillId="41" borderId="19" xfId="0" applyNumberFormat="1" applyFont="1" applyFill="1" applyBorder="1" applyAlignment="1" applyProtection="1">
      <alignment horizontal="center" vertical="center" wrapText="1"/>
      <protection/>
    </xf>
    <xf numFmtId="4" fontId="7" fillId="41" borderId="22" xfId="0" applyNumberFormat="1" applyFont="1" applyFill="1" applyBorder="1" applyAlignment="1" applyProtection="1">
      <alignment horizontal="center" vertical="center" wrapText="1"/>
      <protection/>
    </xf>
    <xf numFmtId="4" fontId="7" fillId="39" borderId="11" xfId="0" applyNumberFormat="1" applyFont="1" applyFill="1" applyBorder="1" applyAlignment="1" applyProtection="1">
      <alignment horizontal="center" vertical="center" wrapText="1"/>
      <protection/>
    </xf>
    <xf numFmtId="4" fontId="7" fillId="39" borderId="18" xfId="0" applyNumberFormat="1" applyFont="1" applyFill="1" applyBorder="1" applyAlignment="1" applyProtection="1">
      <alignment horizontal="center" vertical="center" wrapText="1"/>
      <protection/>
    </xf>
    <xf numFmtId="0" fontId="7" fillId="39" borderId="14" xfId="0" applyNumberFormat="1" applyFont="1" applyFill="1" applyBorder="1" applyAlignment="1" applyProtection="1">
      <alignment horizontal="center" vertical="center" wrapText="1"/>
      <protection/>
    </xf>
    <xf numFmtId="0" fontId="7" fillId="39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18"/>
  <sheetViews>
    <sheetView tabSelected="1" zoomScalePageLayoutView="0" workbookViewId="0" topLeftCell="C1">
      <selection activeCell="EI18" sqref="EI18"/>
    </sheetView>
  </sheetViews>
  <sheetFormatPr defaultColWidth="8.796875" defaultRowHeight="15"/>
  <cols>
    <col min="1" max="1" width="1.1015625" style="6" customWidth="1"/>
    <col min="2" max="2" width="4.59765625" style="6" customWidth="1"/>
    <col min="3" max="3" width="18.09765625" style="6" customWidth="1"/>
    <col min="4" max="4" width="10.69921875" style="6" customWidth="1"/>
    <col min="5" max="5" width="10.59765625" style="6" customWidth="1"/>
    <col min="6" max="6" width="12.8984375" style="6" customWidth="1"/>
    <col min="7" max="7" width="9.69921875" style="6" customWidth="1"/>
    <col min="8" max="8" width="10.59765625" style="6" customWidth="1"/>
    <col min="9" max="9" width="8.5" style="6" customWidth="1"/>
    <col min="10" max="10" width="12.5" style="6" hidden="1" customWidth="1"/>
    <col min="11" max="11" width="11.19921875" style="6" hidden="1" customWidth="1"/>
    <col min="12" max="12" width="12.3984375" style="6" hidden="1" customWidth="1"/>
    <col min="13" max="13" width="12.09765625" style="6" hidden="1" customWidth="1"/>
    <col min="14" max="14" width="12.69921875" style="6" customWidth="1"/>
    <col min="15" max="15" width="13" style="6" customWidth="1"/>
    <col min="16" max="16" width="10.69921875" style="6" customWidth="1"/>
    <col min="17" max="17" width="8.5" style="6" customWidth="1"/>
    <col min="18" max="18" width="9.59765625" style="6" hidden="1" customWidth="1"/>
    <col min="19" max="19" width="1" style="6" hidden="1" customWidth="1"/>
    <col min="20" max="20" width="9.69921875" style="6" customWidth="1"/>
    <col min="21" max="21" width="8.5" style="6" customWidth="1"/>
    <col min="22" max="22" width="8" style="6" customWidth="1"/>
    <col min="23" max="23" width="5.69921875" style="6" customWidth="1"/>
    <col min="24" max="24" width="8.69921875" style="6" customWidth="1"/>
    <col min="25" max="25" width="8.8984375" style="6" customWidth="1"/>
    <col min="26" max="26" width="8.09765625" style="6" customWidth="1"/>
    <col min="27" max="27" width="7" style="6" customWidth="1"/>
    <col min="28" max="29" width="8.8984375" style="6" customWidth="1"/>
    <col min="30" max="30" width="9.3984375" style="21" customWidth="1"/>
    <col min="31" max="31" width="6.69921875" style="6" customWidth="1"/>
    <col min="32" max="32" width="10.69921875" style="6" customWidth="1"/>
    <col min="33" max="33" width="10.5" style="6" customWidth="1"/>
    <col min="34" max="34" width="8.19921875" style="6" customWidth="1"/>
    <col min="35" max="35" width="5.69921875" style="6" customWidth="1"/>
    <col min="36" max="36" width="9.3984375" style="6" customWidth="1"/>
    <col min="37" max="37" width="8.8984375" style="6" customWidth="1"/>
    <col min="38" max="38" width="7.69921875" style="6" customWidth="1"/>
    <col min="39" max="39" width="8.5" style="6" customWidth="1"/>
    <col min="40" max="40" width="10.3984375" style="6" customWidth="1"/>
    <col min="41" max="41" width="9.5" style="6" customWidth="1"/>
    <col min="42" max="42" width="7.59765625" style="6" customWidth="1"/>
    <col min="43" max="43" width="8" style="6" customWidth="1"/>
    <col min="44" max="44" width="9" style="6" customWidth="1"/>
    <col min="45" max="45" width="9.8984375" style="6" customWidth="1"/>
    <col min="46" max="46" width="7.69921875" style="6" customWidth="1"/>
    <col min="47" max="47" width="9.09765625" style="6" customWidth="1"/>
    <col min="48" max="48" width="9.69921875" style="6" customWidth="1"/>
    <col min="49" max="49" width="7.3984375" style="6" customWidth="1"/>
    <col min="50" max="50" width="12.59765625" style="6" customWidth="1"/>
    <col min="51" max="51" width="8.8984375" style="6" customWidth="1"/>
    <col min="52" max="52" width="8.5" style="6" customWidth="1"/>
    <col min="53" max="53" width="8.8984375" style="6" customWidth="1"/>
    <col min="54" max="54" width="8.09765625" style="6" customWidth="1"/>
    <col min="55" max="55" width="9" style="6" customWidth="1"/>
    <col min="56" max="56" width="10.09765625" style="6" customWidth="1"/>
    <col min="57" max="57" width="8.59765625" style="6" customWidth="1"/>
    <col min="58" max="58" width="8.09765625" style="6" customWidth="1"/>
    <col min="59" max="59" width="8.19921875" style="6" customWidth="1"/>
    <col min="60" max="61" width="7.59765625" style="6" customWidth="1"/>
    <col min="62" max="62" width="8.59765625" style="6" customWidth="1"/>
    <col min="63" max="63" width="8.8984375" style="6" customWidth="1"/>
    <col min="64" max="64" width="8.59765625" style="6" customWidth="1"/>
    <col min="65" max="66" width="9.5" style="6" hidden="1" customWidth="1"/>
    <col min="67" max="68" width="9.19921875" style="6" customWidth="1"/>
    <col min="69" max="69" width="7.59765625" style="6" customWidth="1"/>
    <col min="70" max="70" width="6.8984375" style="6" customWidth="1"/>
    <col min="71" max="71" width="10.5" style="6" customWidth="1"/>
    <col min="72" max="72" width="9" style="6" customWidth="1"/>
    <col min="73" max="73" width="8.19921875" style="6" customWidth="1"/>
    <col min="74" max="74" width="7.5" style="6" customWidth="1"/>
    <col min="75" max="75" width="8.09765625" style="6" customWidth="1"/>
    <col min="76" max="76" width="6.59765625" style="6" customWidth="1"/>
    <col min="77" max="77" width="9" style="6" customWidth="1"/>
    <col min="78" max="78" width="8.09765625" style="6" customWidth="1"/>
    <col min="79" max="79" width="8" style="6" customWidth="1"/>
    <col min="80" max="80" width="8.19921875" style="6" customWidth="1"/>
    <col min="81" max="81" width="9.19921875" style="6" customWidth="1"/>
    <col min="82" max="82" width="8.09765625" style="6" customWidth="1"/>
    <col min="83" max="84" width="8.69921875" style="6" customWidth="1"/>
    <col min="85" max="85" width="7.69921875" style="6" customWidth="1"/>
    <col min="86" max="86" width="9.8984375" style="6" customWidth="1"/>
    <col min="87" max="87" width="8.59765625" style="6" customWidth="1"/>
    <col min="88" max="88" width="7.09765625" style="6" customWidth="1"/>
    <col min="89" max="89" width="9" style="6" customWidth="1"/>
    <col min="90" max="90" width="9.19921875" style="6" customWidth="1"/>
    <col min="91" max="91" width="8" style="6" customWidth="1"/>
    <col min="92" max="92" width="8.59765625" style="6" hidden="1" customWidth="1"/>
    <col min="93" max="93" width="9.09765625" style="6" customWidth="1"/>
    <col min="94" max="94" width="9.3984375" style="6" customWidth="1"/>
    <col min="95" max="95" width="8.3984375" style="6" customWidth="1"/>
    <col min="96" max="96" width="9.19921875" style="6" customWidth="1"/>
    <col min="97" max="97" width="9.09765625" style="6" customWidth="1"/>
    <col min="98" max="98" width="8.59765625" style="6" customWidth="1"/>
    <col min="99" max="99" width="9" style="6" customWidth="1"/>
    <col min="100" max="100" width="8.59765625" style="6" customWidth="1"/>
    <col min="101" max="101" width="7.3984375" style="6" customWidth="1"/>
    <col min="102" max="102" width="8.5" style="6" customWidth="1"/>
    <col min="103" max="103" width="8.3984375" style="6" customWidth="1"/>
    <col min="104" max="104" width="8" style="6" customWidth="1"/>
    <col min="105" max="105" width="8.59765625" style="6" customWidth="1"/>
    <col min="106" max="106" width="8.19921875" style="6" customWidth="1"/>
    <col min="107" max="107" width="7.59765625" style="6" customWidth="1"/>
    <col min="108" max="108" width="10" style="6" customWidth="1"/>
    <col min="109" max="109" width="8.59765625" style="6" customWidth="1"/>
    <col min="110" max="110" width="7.19921875" style="6" customWidth="1"/>
    <col min="111" max="111" width="0.59375" style="6" hidden="1" customWidth="1"/>
    <col min="112" max="112" width="8.69921875" style="6" hidden="1" customWidth="1"/>
    <col min="113" max="113" width="11.59765625" style="6" customWidth="1"/>
    <col min="114" max="114" width="10.69921875" style="6" customWidth="1"/>
    <col min="115" max="115" width="10.09765625" style="6" customWidth="1"/>
    <col min="116" max="116" width="9" style="6" customWidth="1"/>
    <col min="117" max="117" width="8.69921875" style="6" customWidth="1"/>
    <col min="118" max="118" width="6.8984375" style="6" customWidth="1"/>
    <col min="119" max="119" width="9.3984375" style="6" customWidth="1"/>
    <col min="120" max="120" width="9" style="6" customWidth="1"/>
    <col min="121" max="121" width="7.69921875" style="6" customWidth="1"/>
    <col min="122" max="122" width="9.3984375" style="6" customWidth="1"/>
    <col min="123" max="123" width="9.5" style="6" customWidth="1"/>
    <col min="124" max="124" width="9.09765625" style="6" customWidth="1"/>
    <col min="125" max="125" width="9.59765625" style="6" customWidth="1"/>
    <col min="126" max="126" width="11.3984375" style="6" customWidth="1"/>
    <col min="127" max="127" width="10.69921875" style="6" customWidth="1"/>
    <col min="128" max="129" width="8.09765625" style="6" customWidth="1"/>
    <col min="130" max="130" width="6.19921875" style="6" customWidth="1"/>
    <col min="131" max="131" width="9" style="6" customWidth="1"/>
    <col min="132" max="133" width="8" style="6" customWidth="1"/>
    <col min="134" max="134" width="7.3984375" style="6" hidden="1" customWidth="1"/>
    <col min="135" max="135" width="9" style="6" customWidth="1"/>
    <col min="136" max="136" width="9.59765625" style="6" customWidth="1"/>
    <col min="137" max="137" width="9.19921875" style="6" customWidth="1"/>
    <col min="138" max="150" width="9" style="6" customWidth="1"/>
    <col min="151" max="16384" width="9" style="6" customWidth="1"/>
  </cols>
  <sheetData>
    <row r="1" spans="2:100" ht="18.75" customHeight="1">
      <c r="B1" s="43" t="s">
        <v>60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0"/>
      <c r="S1" s="40"/>
      <c r="T1" s="40"/>
      <c r="U1" s="29"/>
      <c r="V1" s="3"/>
      <c r="W1" s="3"/>
      <c r="X1" s="3"/>
      <c r="Y1" s="3"/>
      <c r="Z1" s="3"/>
      <c r="AA1" s="3"/>
      <c r="AB1" s="3"/>
      <c r="AC1" s="3"/>
      <c r="AD1" s="19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spans="2:100" ht="24" customHeight="1">
      <c r="B2" s="164" t="s">
        <v>70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1"/>
      <c r="S2" s="41"/>
      <c r="T2" s="41"/>
      <c r="U2" s="41"/>
      <c r="V2" s="41"/>
      <c r="W2" s="41"/>
      <c r="X2" s="41"/>
      <c r="Y2" s="41"/>
      <c r="Z2" s="41"/>
      <c r="AA2" s="41"/>
      <c r="AB2" s="7"/>
      <c r="AC2" s="7"/>
      <c r="AD2" s="19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11"/>
      <c r="CK2" s="5"/>
      <c r="CL2" s="5"/>
      <c r="CM2" s="11"/>
      <c r="CO2" s="5"/>
      <c r="CP2" s="5"/>
      <c r="CQ2" s="5"/>
      <c r="CR2" s="5"/>
      <c r="CS2" s="5"/>
      <c r="CT2" s="5"/>
      <c r="CU2" s="5"/>
      <c r="CV2" s="5"/>
    </row>
    <row r="3" spans="3:106" ht="23.25" customHeight="1">
      <c r="C3" s="8"/>
      <c r="V3" s="15"/>
      <c r="X3" s="44"/>
      <c r="Y3" s="44"/>
      <c r="Z3" s="44"/>
      <c r="AA3" s="9"/>
      <c r="AD3" s="20"/>
      <c r="AE3" s="11"/>
      <c r="AF3" s="11"/>
      <c r="AG3" s="11"/>
      <c r="AH3" s="1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BV3" s="6" t="s">
        <v>67</v>
      </c>
      <c r="CA3" s="45"/>
      <c r="CB3" s="45"/>
      <c r="CC3" s="11"/>
      <c r="CH3" s="10"/>
      <c r="CI3" s="11"/>
      <c r="CU3" s="6" t="s">
        <v>66</v>
      </c>
      <c r="CX3" s="38"/>
      <c r="CY3" s="38"/>
      <c r="DA3" s="10"/>
      <c r="DB3" s="11"/>
    </row>
    <row r="4" spans="2:137" s="13" customFormat="1" ht="19.5" customHeight="1">
      <c r="B4" s="46" t="s">
        <v>25</v>
      </c>
      <c r="C4" s="49" t="s">
        <v>24</v>
      </c>
      <c r="D4" s="52" t="s">
        <v>22</v>
      </c>
      <c r="E4" s="52" t="s">
        <v>23</v>
      </c>
      <c r="F4" s="55" t="s">
        <v>46</v>
      </c>
      <c r="G4" s="56"/>
      <c r="H4" s="56"/>
      <c r="I4" s="57"/>
      <c r="J4" s="64" t="s">
        <v>47</v>
      </c>
      <c r="K4" s="65"/>
      <c r="L4" s="70" t="s">
        <v>48</v>
      </c>
      <c r="M4" s="71"/>
      <c r="N4" s="76" t="s">
        <v>45</v>
      </c>
      <c r="O4" s="77"/>
      <c r="P4" s="77"/>
      <c r="Q4" s="78"/>
      <c r="R4" s="22"/>
      <c r="S4" s="22"/>
      <c r="T4" s="85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7"/>
      <c r="DG4" s="17"/>
      <c r="DH4" s="88" t="s">
        <v>19</v>
      </c>
      <c r="DI4" s="91" t="s">
        <v>31</v>
      </c>
      <c r="DJ4" s="92"/>
      <c r="DK4" s="93"/>
      <c r="DL4" s="100" t="s">
        <v>21</v>
      </c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88" t="s">
        <v>19</v>
      </c>
      <c r="EE4" s="114" t="s">
        <v>30</v>
      </c>
      <c r="EF4" s="115"/>
      <c r="EG4" s="116"/>
    </row>
    <row r="5" spans="2:137" s="13" customFormat="1" ht="37.5" customHeight="1">
      <c r="B5" s="47"/>
      <c r="C5" s="50"/>
      <c r="D5" s="53"/>
      <c r="E5" s="53"/>
      <c r="F5" s="58"/>
      <c r="G5" s="59"/>
      <c r="H5" s="59"/>
      <c r="I5" s="60"/>
      <c r="J5" s="66"/>
      <c r="K5" s="67"/>
      <c r="L5" s="72"/>
      <c r="M5" s="73"/>
      <c r="N5" s="79"/>
      <c r="O5" s="80"/>
      <c r="P5" s="80"/>
      <c r="Q5" s="81"/>
      <c r="R5" s="23"/>
      <c r="S5" s="23"/>
      <c r="T5" s="123" t="s">
        <v>26</v>
      </c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5"/>
      <c r="AU5" s="126" t="s">
        <v>18</v>
      </c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01" t="s">
        <v>29</v>
      </c>
      <c r="BK5" s="102"/>
      <c r="BL5" s="102"/>
      <c r="BM5" s="16"/>
      <c r="BN5" s="16"/>
      <c r="BO5" s="127" t="s">
        <v>13</v>
      </c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30" t="s">
        <v>0</v>
      </c>
      <c r="CF5" s="131"/>
      <c r="CG5" s="131"/>
      <c r="CH5" s="131"/>
      <c r="CI5" s="131"/>
      <c r="CJ5" s="131"/>
      <c r="CK5" s="131"/>
      <c r="CL5" s="131"/>
      <c r="CM5" s="132"/>
      <c r="CN5" s="16"/>
      <c r="CO5" s="127" t="s">
        <v>16</v>
      </c>
      <c r="CP5" s="128"/>
      <c r="CQ5" s="128"/>
      <c r="CR5" s="128"/>
      <c r="CS5" s="128"/>
      <c r="CT5" s="128"/>
      <c r="CU5" s="128"/>
      <c r="CV5" s="128"/>
      <c r="CW5" s="128"/>
      <c r="CX5" s="126" t="s">
        <v>36</v>
      </c>
      <c r="CY5" s="126"/>
      <c r="CZ5" s="126"/>
      <c r="DA5" s="101" t="s">
        <v>17</v>
      </c>
      <c r="DB5" s="102"/>
      <c r="DC5" s="103"/>
      <c r="DD5" s="101" t="s">
        <v>27</v>
      </c>
      <c r="DE5" s="102"/>
      <c r="DF5" s="102"/>
      <c r="DG5" s="103"/>
      <c r="DH5" s="89"/>
      <c r="DI5" s="94"/>
      <c r="DJ5" s="95"/>
      <c r="DK5" s="96"/>
      <c r="DL5" s="107"/>
      <c r="DM5" s="107"/>
      <c r="DN5" s="108"/>
      <c r="DO5" s="108"/>
      <c r="DP5" s="108"/>
      <c r="DQ5" s="108"/>
      <c r="DR5" s="101" t="s">
        <v>20</v>
      </c>
      <c r="DS5" s="102"/>
      <c r="DT5" s="103"/>
      <c r="DU5" s="109"/>
      <c r="DV5" s="110"/>
      <c r="DW5" s="110"/>
      <c r="DX5" s="110"/>
      <c r="DY5" s="110"/>
      <c r="DZ5" s="110"/>
      <c r="EA5" s="110"/>
      <c r="EB5" s="110"/>
      <c r="EC5" s="110"/>
      <c r="ED5" s="89"/>
      <c r="EE5" s="117"/>
      <c r="EF5" s="118"/>
      <c r="EG5" s="119"/>
    </row>
    <row r="6" spans="2:137" s="13" customFormat="1" ht="124.5" customHeight="1">
      <c r="B6" s="47"/>
      <c r="C6" s="50"/>
      <c r="D6" s="53"/>
      <c r="E6" s="53"/>
      <c r="F6" s="61"/>
      <c r="G6" s="62"/>
      <c r="H6" s="62"/>
      <c r="I6" s="63"/>
      <c r="J6" s="68"/>
      <c r="K6" s="69"/>
      <c r="L6" s="74"/>
      <c r="M6" s="75"/>
      <c r="N6" s="82"/>
      <c r="O6" s="83"/>
      <c r="P6" s="83"/>
      <c r="Q6" s="84"/>
      <c r="R6" s="24"/>
      <c r="S6" s="24"/>
      <c r="T6" s="111" t="s">
        <v>32</v>
      </c>
      <c r="U6" s="112"/>
      <c r="V6" s="112"/>
      <c r="W6" s="113"/>
      <c r="X6" s="133" t="s">
        <v>3</v>
      </c>
      <c r="Y6" s="134"/>
      <c r="Z6" s="134"/>
      <c r="AA6" s="135"/>
      <c r="AB6" s="133" t="s">
        <v>4</v>
      </c>
      <c r="AC6" s="134"/>
      <c r="AD6" s="134"/>
      <c r="AE6" s="135"/>
      <c r="AF6" s="133" t="s">
        <v>5</v>
      </c>
      <c r="AG6" s="134"/>
      <c r="AH6" s="134"/>
      <c r="AI6" s="135"/>
      <c r="AJ6" s="133" t="s">
        <v>33</v>
      </c>
      <c r="AK6" s="134"/>
      <c r="AL6" s="134"/>
      <c r="AM6" s="135"/>
      <c r="AN6" s="133" t="s">
        <v>6</v>
      </c>
      <c r="AO6" s="134"/>
      <c r="AP6" s="134"/>
      <c r="AQ6" s="135"/>
      <c r="AR6" s="136" t="s">
        <v>7</v>
      </c>
      <c r="AS6" s="136"/>
      <c r="AT6" s="136"/>
      <c r="AU6" s="137" t="s">
        <v>28</v>
      </c>
      <c r="AV6" s="138"/>
      <c r="AW6" s="138"/>
      <c r="AX6" s="137" t="s">
        <v>14</v>
      </c>
      <c r="AY6" s="138"/>
      <c r="AZ6" s="138"/>
      <c r="BA6" s="137" t="s">
        <v>63</v>
      </c>
      <c r="BB6" s="138"/>
      <c r="BC6" s="138"/>
      <c r="BD6" s="139" t="s">
        <v>8</v>
      </c>
      <c r="BE6" s="140"/>
      <c r="BF6" s="141"/>
      <c r="BG6" s="142" t="s">
        <v>9</v>
      </c>
      <c r="BH6" s="143"/>
      <c r="BI6" s="143"/>
      <c r="BJ6" s="104"/>
      <c r="BK6" s="105"/>
      <c r="BL6" s="105"/>
      <c r="BM6" s="28"/>
      <c r="BN6" s="28"/>
      <c r="BO6" s="144" t="s">
        <v>34</v>
      </c>
      <c r="BP6" s="145"/>
      <c r="BQ6" s="145"/>
      <c r="BR6" s="146"/>
      <c r="BS6" s="147" t="s">
        <v>15</v>
      </c>
      <c r="BT6" s="147"/>
      <c r="BU6" s="147"/>
      <c r="BV6" s="147" t="s">
        <v>10</v>
      </c>
      <c r="BW6" s="147"/>
      <c r="BX6" s="147"/>
      <c r="BY6" s="147" t="s">
        <v>11</v>
      </c>
      <c r="BZ6" s="147"/>
      <c r="CA6" s="147"/>
      <c r="CB6" s="147" t="s">
        <v>12</v>
      </c>
      <c r="CC6" s="147"/>
      <c r="CD6" s="147"/>
      <c r="CE6" s="147" t="s">
        <v>49</v>
      </c>
      <c r="CF6" s="147"/>
      <c r="CG6" s="147"/>
      <c r="CH6" s="130" t="s">
        <v>37</v>
      </c>
      <c r="CI6" s="131"/>
      <c r="CJ6" s="131"/>
      <c r="CK6" s="130" t="s">
        <v>35</v>
      </c>
      <c r="CL6" s="131"/>
      <c r="CM6" s="131"/>
      <c r="CN6" s="132"/>
      <c r="CO6" s="130" t="s">
        <v>38</v>
      </c>
      <c r="CP6" s="131"/>
      <c r="CQ6" s="131"/>
      <c r="CR6" s="147" t="s">
        <v>68</v>
      </c>
      <c r="CS6" s="147"/>
      <c r="CT6" s="147"/>
      <c r="CU6" s="130" t="s">
        <v>39</v>
      </c>
      <c r="CV6" s="131"/>
      <c r="CW6" s="131"/>
      <c r="CX6" s="126"/>
      <c r="CY6" s="126"/>
      <c r="CZ6" s="126"/>
      <c r="DA6" s="104"/>
      <c r="DB6" s="105"/>
      <c r="DC6" s="106"/>
      <c r="DD6" s="104"/>
      <c r="DE6" s="105"/>
      <c r="DF6" s="105"/>
      <c r="DG6" s="106"/>
      <c r="DH6" s="89"/>
      <c r="DI6" s="97"/>
      <c r="DJ6" s="98"/>
      <c r="DK6" s="99"/>
      <c r="DL6" s="101" t="s">
        <v>40</v>
      </c>
      <c r="DM6" s="102"/>
      <c r="DN6" s="103"/>
      <c r="DO6" s="101" t="s">
        <v>41</v>
      </c>
      <c r="DP6" s="102"/>
      <c r="DQ6" s="103"/>
      <c r="DR6" s="104"/>
      <c r="DS6" s="105"/>
      <c r="DT6" s="106"/>
      <c r="DU6" s="101" t="s">
        <v>42</v>
      </c>
      <c r="DV6" s="102"/>
      <c r="DW6" s="103"/>
      <c r="DX6" s="101" t="s">
        <v>43</v>
      </c>
      <c r="DY6" s="102"/>
      <c r="DZ6" s="103"/>
      <c r="EA6" s="148" t="s">
        <v>44</v>
      </c>
      <c r="EB6" s="149"/>
      <c r="EC6" s="149"/>
      <c r="ED6" s="89"/>
      <c r="EE6" s="120"/>
      <c r="EF6" s="121"/>
      <c r="EG6" s="122"/>
    </row>
    <row r="7" spans="2:137" s="13" customFormat="1" ht="24" customHeight="1">
      <c r="B7" s="47"/>
      <c r="C7" s="50"/>
      <c r="D7" s="53"/>
      <c r="E7" s="53"/>
      <c r="F7" s="150" t="s">
        <v>62</v>
      </c>
      <c r="G7" s="152" t="s">
        <v>65</v>
      </c>
      <c r="H7" s="153"/>
      <c r="I7" s="154"/>
      <c r="J7" s="155" t="s">
        <v>1</v>
      </c>
      <c r="K7" s="1"/>
      <c r="L7" s="157" t="s">
        <v>1</v>
      </c>
      <c r="M7" s="159" t="s">
        <v>2</v>
      </c>
      <c r="N7" s="150" t="s">
        <v>62</v>
      </c>
      <c r="O7" s="152" t="s">
        <v>65</v>
      </c>
      <c r="P7" s="153"/>
      <c r="Q7" s="154"/>
      <c r="R7" s="25"/>
      <c r="S7" s="25"/>
      <c r="T7" s="150" t="s">
        <v>62</v>
      </c>
      <c r="U7" s="152" t="s">
        <v>65</v>
      </c>
      <c r="V7" s="153"/>
      <c r="W7" s="154"/>
      <c r="X7" s="150" t="s">
        <v>62</v>
      </c>
      <c r="Y7" s="30"/>
      <c r="Z7" s="138"/>
      <c r="AA7" s="161"/>
      <c r="AB7" s="150" t="s">
        <v>62</v>
      </c>
      <c r="AC7" s="30"/>
      <c r="AD7" s="138"/>
      <c r="AE7" s="161"/>
      <c r="AF7" s="150" t="s">
        <v>62</v>
      </c>
      <c r="AG7" s="30"/>
      <c r="AH7" s="138"/>
      <c r="AI7" s="161"/>
      <c r="AJ7" s="150" t="s">
        <v>62</v>
      </c>
      <c r="AK7" s="30"/>
      <c r="AL7" s="138"/>
      <c r="AM7" s="161"/>
      <c r="AN7" s="150" t="s">
        <v>62</v>
      </c>
      <c r="AO7" s="30"/>
      <c r="AP7" s="138"/>
      <c r="AQ7" s="161"/>
      <c r="AR7" s="150" t="s">
        <v>62</v>
      </c>
      <c r="AS7" s="152"/>
      <c r="AT7" s="154"/>
      <c r="AU7" s="150" t="s">
        <v>62</v>
      </c>
      <c r="AV7" s="152"/>
      <c r="AW7" s="154"/>
      <c r="AX7" s="150" t="s">
        <v>62</v>
      </c>
      <c r="AY7" s="152"/>
      <c r="AZ7" s="154"/>
      <c r="BA7" s="150" t="s">
        <v>62</v>
      </c>
      <c r="BB7" s="152"/>
      <c r="BC7" s="154"/>
      <c r="BD7" s="150" t="s">
        <v>62</v>
      </c>
      <c r="BE7" s="152"/>
      <c r="BF7" s="154"/>
      <c r="BG7" s="150" t="s">
        <v>62</v>
      </c>
      <c r="BH7" s="152"/>
      <c r="BI7" s="154"/>
      <c r="BJ7" s="150" t="s">
        <v>62</v>
      </c>
      <c r="BK7" s="152"/>
      <c r="BL7" s="154"/>
      <c r="BM7" s="27"/>
      <c r="BN7" s="27"/>
      <c r="BO7" s="150" t="s">
        <v>62</v>
      </c>
      <c r="BP7" s="30"/>
      <c r="BQ7" s="138"/>
      <c r="BR7" s="161"/>
      <c r="BS7" s="150" t="s">
        <v>62</v>
      </c>
      <c r="BT7" s="152"/>
      <c r="BU7" s="154"/>
      <c r="BV7" s="150" t="s">
        <v>62</v>
      </c>
      <c r="BW7" s="152"/>
      <c r="BX7" s="154"/>
      <c r="BY7" s="150" t="s">
        <v>62</v>
      </c>
      <c r="BZ7" s="152"/>
      <c r="CA7" s="154"/>
      <c r="CB7" s="150" t="s">
        <v>62</v>
      </c>
      <c r="CC7" s="152"/>
      <c r="CD7" s="154"/>
      <c r="CE7" s="150" t="s">
        <v>62</v>
      </c>
      <c r="CF7" s="152"/>
      <c r="CG7" s="154"/>
      <c r="CH7" s="150" t="s">
        <v>62</v>
      </c>
      <c r="CI7" s="152"/>
      <c r="CJ7" s="154"/>
      <c r="CK7" s="150" t="s">
        <v>62</v>
      </c>
      <c r="CL7" s="152"/>
      <c r="CM7" s="154"/>
      <c r="CN7" s="162" t="s">
        <v>61</v>
      </c>
      <c r="CO7" s="150" t="s">
        <v>62</v>
      </c>
      <c r="CP7" s="152"/>
      <c r="CQ7" s="154"/>
      <c r="CR7" s="150" t="s">
        <v>62</v>
      </c>
      <c r="CS7" s="152"/>
      <c r="CT7" s="154"/>
      <c r="CU7" s="150" t="s">
        <v>62</v>
      </c>
      <c r="CV7" s="152"/>
      <c r="CW7" s="154"/>
      <c r="CX7" s="150" t="s">
        <v>62</v>
      </c>
      <c r="CY7" s="152"/>
      <c r="CZ7" s="154"/>
      <c r="DA7" s="150" t="s">
        <v>62</v>
      </c>
      <c r="DB7" s="152"/>
      <c r="DC7" s="154"/>
      <c r="DD7" s="150" t="s">
        <v>62</v>
      </c>
      <c r="DE7" s="30"/>
      <c r="DF7" s="31"/>
      <c r="DG7" s="32"/>
      <c r="DH7" s="89"/>
      <c r="DI7" s="150" t="s">
        <v>62</v>
      </c>
      <c r="DJ7" s="152"/>
      <c r="DK7" s="154"/>
      <c r="DL7" s="150" t="s">
        <v>62</v>
      </c>
      <c r="DM7" s="152"/>
      <c r="DN7" s="154"/>
      <c r="DO7" s="150" t="s">
        <v>62</v>
      </c>
      <c r="DP7" s="152"/>
      <c r="DQ7" s="154"/>
      <c r="DR7" s="150" t="s">
        <v>62</v>
      </c>
      <c r="DS7" s="152"/>
      <c r="DT7" s="154"/>
      <c r="DU7" s="150" t="s">
        <v>62</v>
      </c>
      <c r="DV7" s="152"/>
      <c r="DW7" s="154"/>
      <c r="DX7" s="150" t="s">
        <v>62</v>
      </c>
      <c r="DY7" s="152"/>
      <c r="DZ7" s="154"/>
      <c r="EA7" s="150" t="s">
        <v>62</v>
      </c>
      <c r="EB7" s="152"/>
      <c r="EC7" s="154"/>
      <c r="ED7" s="89"/>
      <c r="EE7" s="150" t="s">
        <v>62</v>
      </c>
      <c r="EF7" s="152"/>
      <c r="EG7" s="154"/>
    </row>
    <row r="8" spans="2:137" s="13" customFormat="1" ht="27.75" customHeight="1">
      <c r="B8" s="48"/>
      <c r="C8" s="51"/>
      <c r="D8" s="54"/>
      <c r="E8" s="54"/>
      <c r="F8" s="151"/>
      <c r="G8" s="33" t="s">
        <v>69</v>
      </c>
      <c r="H8" s="2" t="s">
        <v>50</v>
      </c>
      <c r="I8" s="2" t="s">
        <v>51</v>
      </c>
      <c r="J8" s="156"/>
      <c r="K8" s="2" t="s">
        <v>2</v>
      </c>
      <c r="L8" s="158"/>
      <c r="M8" s="160"/>
      <c r="N8" s="151"/>
      <c r="O8" s="33" t="s">
        <v>69</v>
      </c>
      <c r="P8" s="2" t="s">
        <v>50</v>
      </c>
      <c r="Q8" s="2" t="s">
        <v>51</v>
      </c>
      <c r="R8" s="26"/>
      <c r="S8" s="26"/>
      <c r="T8" s="151"/>
      <c r="U8" s="33" t="s">
        <v>69</v>
      </c>
      <c r="V8" s="2" t="s">
        <v>50</v>
      </c>
      <c r="W8" s="2" t="s">
        <v>51</v>
      </c>
      <c r="X8" s="151"/>
      <c r="Y8" s="33" t="s">
        <v>69</v>
      </c>
      <c r="Z8" s="2" t="s">
        <v>50</v>
      </c>
      <c r="AA8" s="2" t="s">
        <v>51</v>
      </c>
      <c r="AB8" s="151"/>
      <c r="AC8" s="33" t="s">
        <v>69</v>
      </c>
      <c r="AD8" s="2" t="s">
        <v>50</v>
      </c>
      <c r="AE8" s="2" t="s">
        <v>51</v>
      </c>
      <c r="AF8" s="151"/>
      <c r="AG8" s="33" t="s">
        <v>69</v>
      </c>
      <c r="AH8" s="2" t="s">
        <v>50</v>
      </c>
      <c r="AI8" s="2" t="s">
        <v>51</v>
      </c>
      <c r="AJ8" s="151"/>
      <c r="AK8" s="33" t="s">
        <v>69</v>
      </c>
      <c r="AL8" s="2" t="s">
        <v>50</v>
      </c>
      <c r="AM8" s="2" t="s">
        <v>51</v>
      </c>
      <c r="AN8" s="151"/>
      <c r="AO8" s="33" t="s">
        <v>69</v>
      </c>
      <c r="AP8" s="2" t="s">
        <v>50</v>
      </c>
      <c r="AQ8" s="2" t="s">
        <v>51</v>
      </c>
      <c r="AR8" s="151"/>
      <c r="AS8" s="33" t="s">
        <v>69</v>
      </c>
      <c r="AT8" s="2" t="s">
        <v>50</v>
      </c>
      <c r="AU8" s="151"/>
      <c r="AV8" s="33" t="s">
        <v>69</v>
      </c>
      <c r="AW8" s="2" t="s">
        <v>50</v>
      </c>
      <c r="AX8" s="151"/>
      <c r="AY8" s="33" t="s">
        <v>69</v>
      </c>
      <c r="AZ8" s="2" t="s">
        <v>50</v>
      </c>
      <c r="BA8" s="151"/>
      <c r="BB8" s="33" t="s">
        <v>69</v>
      </c>
      <c r="BC8" s="2" t="s">
        <v>50</v>
      </c>
      <c r="BD8" s="151"/>
      <c r="BE8" s="33" t="s">
        <v>69</v>
      </c>
      <c r="BF8" s="2" t="s">
        <v>50</v>
      </c>
      <c r="BG8" s="151"/>
      <c r="BH8" s="33" t="s">
        <v>69</v>
      </c>
      <c r="BI8" s="2" t="s">
        <v>50</v>
      </c>
      <c r="BJ8" s="151"/>
      <c r="BK8" s="33" t="s">
        <v>69</v>
      </c>
      <c r="BL8" s="2" t="s">
        <v>50</v>
      </c>
      <c r="BM8" s="26"/>
      <c r="BN8" s="26"/>
      <c r="BO8" s="151"/>
      <c r="BP8" s="33" t="s">
        <v>69</v>
      </c>
      <c r="BQ8" s="2" t="s">
        <v>50</v>
      </c>
      <c r="BR8" s="2" t="s">
        <v>51</v>
      </c>
      <c r="BS8" s="151"/>
      <c r="BT8" s="33" t="s">
        <v>69</v>
      </c>
      <c r="BU8" s="2" t="s">
        <v>50</v>
      </c>
      <c r="BV8" s="151"/>
      <c r="BW8" s="33" t="s">
        <v>69</v>
      </c>
      <c r="BX8" s="2" t="s">
        <v>50</v>
      </c>
      <c r="BY8" s="151"/>
      <c r="BZ8" s="33" t="s">
        <v>69</v>
      </c>
      <c r="CA8" s="2" t="s">
        <v>50</v>
      </c>
      <c r="CB8" s="151"/>
      <c r="CC8" s="33" t="s">
        <v>69</v>
      </c>
      <c r="CD8" s="2" t="s">
        <v>50</v>
      </c>
      <c r="CE8" s="151"/>
      <c r="CF8" s="33" t="s">
        <v>69</v>
      </c>
      <c r="CG8" s="2" t="s">
        <v>50</v>
      </c>
      <c r="CH8" s="151"/>
      <c r="CI8" s="33" t="s">
        <v>69</v>
      </c>
      <c r="CJ8" s="2" t="s">
        <v>50</v>
      </c>
      <c r="CK8" s="151"/>
      <c r="CL8" s="33" t="s">
        <v>69</v>
      </c>
      <c r="CM8" s="2" t="s">
        <v>50</v>
      </c>
      <c r="CN8" s="163"/>
      <c r="CO8" s="151"/>
      <c r="CP8" s="33" t="s">
        <v>69</v>
      </c>
      <c r="CQ8" s="2" t="s">
        <v>50</v>
      </c>
      <c r="CR8" s="151"/>
      <c r="CS8" s="33" t="s">
        <v>69</v>
      </c>
      <c r="CT8" s="26" t="s">
        <v>50</v>
      </c>
      <c r="CU8" s="151"/>
      <c r="CV8" s="33" t="s">
        <v>69</v>
      </c>
      <c r="CW8" s="2" t="s">
        <v>50</v>
      </c>
      <c r="CX8" s="151"/>
      <c r="CY8" s="33" t="s">
        <v>69</v>
      </c>
      <c r="CZ8" s="2" t="s">
        <v>50</v>
      </c>
      <c r="DA8" s="151"/>
      <c r="DB8" s="33" t="s">
        <v>69</v>
      </c>
      <c r="DC8" s="2" t="s">
        <v>50</v>
      </c>
      <c r="DD8" s="151"/>
      <c r="DE8" s="33" t="s">
        <v>69</v>
      </c>
      <c r="DF8" s="2" t="s">
        <v>50</v>
      </c>
      <c r="DG8" s="162" t="s">
        <v>61</v>
      </c>
      <c r="DH8" s="90"/>
      <c r="DI8" s="151"/>
      <c r="DJ8" s="33" t="s">
        <v>69</v>
      </c>
      <c r="DK8" s="2" t="s">
        <v>50</v>
      </c>
      <c r="DL8" s="151"/>
      <c r="DM8" s="33" t="s">
        <v>69</v>
      </c>
      <c r="DN8" s="2" t="s">
        <v>50</v>
      </c>
      <c r="DO8" s="151"/>
      <c r="DP8" s="33" t="s">
        <v>69</v>
      </c>
      <c r="DQ8" s="2" t="s">
        <v>50</v>
      </c>
      <c r="DR8" s="151"/>
      <c r="DS8" s="33" t="s">
        <v>69</v>
      </c>
      <c r="DT8" s="2" t="s">
        <v>50</v>
      </c>
      <c r="DU8" s="151"/>
      <c r="DV8" s="33" t="s">
        <v>69</v>
      </c>
      <c r="DW8" s="2" t="s">
        <v>50</v>
      </c>
      <c r="DX8" s="151"/>
      <c r="DY8" s="33" t="s">
        <v>69</v>
      </c>
      <c r="DZ8" s="2" t="s">
        <v>50</v>
      </c>
      <c r="EA8" s="151"/>
      <c r="EB8" s="33" t="s">
        <v>69</v>
      </c>
      <c r="EC8" s="2" t="s">
        <v>50</v>
      </c>
      <c r="ED8" s="90"/>
      <c r="EE8" s="151"/>
      <c r="EF8" s="33" t="s">
        <v>69</v>
      </c>
      <c r="EG8" s="2" t="s">
        <v>50</v>
      </c>
    </row>
    <row r="9" spans="2:137" s="13" customFormat="1" ht="14.25" customHeight="1">
      <c r="B9" s="39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  <c r="W9" s="37">
        <v>21</v>
      </c>
      <c r="X9" s="37">
        <v>22</v>
      </c>
      <c r="Y9" s="37">
        <v>23</v>
      </c>
      <c r="Z9" s="37">
        <v>24</v>
      </c>
      <c r="AA9" s="37">
        <v>25</v>
      </c>
      <c r="AB9" s="37">
        <v>26</v>
      </c>
      <c r="AC9" s="37">
        <v>27</v>
      </c>
      <c r="AD9" s="37">
        <v>28</v>
      </c>
      <c r="AE9" s="37">
        <v>29</v>
      </c>
      <c r="AF9" s="37">
        <v>30</v>
      </c>
      <c r="AG9" s="37">
        <v>31</v>
      </c>
      <c r="AH9" s="37">
        <v>32</v>
      </c>
      <c r="AI9" s="37">
        <v>33</v>
      </c>
      <c r="AJ9" s="37">
        <v>34</v>
      </c>
      <c r="AK9" s="37">
        <v>35</v>
      </c>
      <c r="AL9" s="37">
        <v>36</v>
      </c>
      <c r="AM9" s="37">
        <v>37</v>
      </c>
      <c r="AN9" s="37">
        <v>38</v>
      </c>
      <c r="AO9" s="37">
        <v>39</v>
      </c>
      <c r="AP9" s="37">
        <v>40</v>
      </c>
      <c r="AQ9" s="37">
        <v>41</v>
      </c>
      <c r="AR9" s="37">
        <v>42</v>
      </c>
      <c r="AS9" s="37">
        <v>43</v>
      </c>
      <c r="AT9" s="37">
        <v>44</v>
      </c>
      <c r="AU9" s="37">
        <v>45</v>
      </c>
      <c r="AV9" s="37">
        <v>46</v>
      </c>
      <c r="AW9" s="37">
        <v>47</v>
      </c>
      <c r="AX9" s="37">
        <v>48</v>
      </c>
      <c r="AY9" s="37">
        <v>49</v>
      </c>
      <c r="AZ9" s="37">
        <v>50</v>
      </c>
      <c r="BA9" s="37">
        <v>51</v>
      </c>
      <c r="BB9" s="37">
        <v>52</v>
      </c>
      <c r="BC9" s="37">
        <v>53</v>
      </c>
      <c r="BD9" s="37">
        <v>54</v>
      </c>
      <c r="BE9" s="37">
        <v>55</v>
      </c>
      <c r="BF9" s="37">
        <v>56</v>
      </c>
      <c r="BG9" s="37">
        <v>57</v>
      </c>
      <c r="BH9" s="37">
        <v>58</v>
      </c>
      <c r="BI9" s="37">
        <v>59</v>
      </c>
      <c r="BJ9" s="37">
        <v>60</v>
      </c>
      <c r="BK9" s="37">
        <v>61</v>
      </c>
      <c r="BL9" s="37">
        <v>62</v>
      </c>
      <c r="BM9" s="37">
        <v>63</v>
      </c>
      <c r="BN9" s="37">
        <v>64</v>
      </c>
      <c r="BO9" s="37">
        <v>65</v>
      </c>
      <c r="BP9" s="37">
        <v>66</v>
      </c>
      <c r="BQ9" s="37">
        <v>67</v>
      </c>
      <c r="BR9" s="37">
        <v>68</v>
      </c>
      <c r="BS9" s="37">
        <v>69</v>
      </c>
      <c r="BT9" s="37">
        <v>70</v>
      </c>
      <c r="BU9" s="37">
        <v>71</v>
      </c>
      <c r="BV9" s="37">
        <v>72</v>
      </c>
      <c r="BW9" s="37">
        <v>73</v>
      </c>
      <c r="BX9" s="37">
        <v>74</v>
      </c>
      <c r="BY9" s="37">
        <v>75</v>
      </c>
      <c r="BZ9" s="37">
        <v>76</v>
      </c>
      <c r="CA9" s="37">
        <v>77</v>
      </c>
      <c r="CB9" s="37">
        <v>78</v>
      </c>
      <c r="CC9" s="37">
        <v>79</v>
      </c>
      <c r="CD9" s="37">
        <v>80</v>
      </c>
      <c r="CE9" s="37">
        <v>81</v>
      </c>
      <c r="CF9" s="37">
        <v>82</v>
      </c>
      <c r="CG9" s="37">
        <v>83</v>
      </c>
      <c r="CH9" s="37">
        <v>84</v>
      </c>
      <c r="CI9" s="37">
        <v>85</v>
      </c>
      <c r="CJ9" s="37">
        <v>86</v>
      </c>
      <c r="CK9" s="37">
        <v>87</v>
      </c>
      <c r="CL9" s="37">
        <v>88</v>
      </c>
      <c r="CM9" s="37">
        <v>89</v>
      </c>
      <c r="CN9" s="37">
        <v>90</v>
      </c>
      <c r="CO9" s="37">
        <v>91</v>
      </c>
      <c r="CP9" s="37">
        <v>92</v>
      </c>
      <c r="CQ9" s="37">
        <v>93</v>
      </c>
      <c r="CR9" s="37"/>
      <c r="CS9" s="37"/>
      <c r="CT9" s="37"/>
      <c r="CU9" s="37">
        <v>94</v>
      </c>
      <c r="CV9" s="37">
        <v>95</v>
      </c>
      <c r="CW9" s="37">
        <v>96</v>
      </c>
      <c r="CX9" s="37">
        <v>97</v>
      </c>
      <c r="CY9" s="37">
        <v>98</v>
      </c>
      <c r="CZ9" s="37">
        <v>99</v>
      </c>
      <c r="DA9" s="37">
        <v>100</v>
      </c>
      <c r="DB9" s="37">
        <v>101</v>
      </c>
      <c r="DC9" s="37">
        <v>102</v>
      </c>
      <c r="DD9" s="37">
        <v>103</v>
      </c>
      <c r="DE9" s="37">
        <v>104</v>
      </c>
      <c r="DF9" s="37">
        <v>105</v>
      </c>
      <c r="DG9" s="163"/>
      <c r="DH9" s="14">
        <v>106</v>
      </c>
      <c r="DI9" s="14">
        <v>107</v>
      </c>
      <c r="DJ9" s="14">
        <v>108</v>
      </c>
      <c r="DK9" s="14">
        <v>109</v>
      </c>
      <c r="DL9" s="14">
        <v>110</v>
      </c>
      <c r="DM9" s="14">
        <v>111</v>
      </c>
      <c r="DN9" s="14">
        <v>112</v>
      </c>
      <c r="DO9" s="14">
        <v>113</v>
      </c>
      <c r="DP9" s="14">
        <v>114</v>
      </c>
      <c r="DQ9" s="14">
        <v>115</v>
      </c>
      <c r="DR9" s="14">
        <v>116</v>
      </c>
      <c r="DS9" s="14">
        <v>117</v>
      </c>
      <c r="DT9" s="14">
        <v>118</v>
      </c>
      <c r="DU9" s="14">
        <v>119</v>
      </c>
      <c r="DV9" s="14">
        <v>120</v>
      </c>
      <c r="DW9" s="14">
        <v>121</v>
      </c>
      <c r="DX9" s="14">
        <v>122</v>
      </c>
      <c r="DY9" s="14">
        <v>123</v>
      </c>
      <c r="DZ9" s="14">
        <v>124</v>
      </c>
      <c r="EA9" s="14">
        <v>125</v>
      </c>
      <c r="EB9" s="14">
        <v>126</v>
      </c>
      <c r="EC9" s="14">
        <v>127</v>
      </c>
      <c r="ED9" s="14">
        <v>128</v>
      </c>
      <c r="EE9" s="14">
        <v>129</v>
      </c>
      <c r="EF9" s="14">
        <v>130</v>
      </c>
      <c r="EG9" s="14">
        <v>131</v>
      </c>
    </row>
    <row r="10" spans="2:137" s="12" customFormat="1" ht="21" customHeight="1">
      <c r="B10" s="35">
        <v>1</v>
      </c>
      <c r="C10" s="36" t="s">
        <v>52</v>
      </c>
      <c r="D10" s="42">
        <v>58554.5516</v>
      </c>
      <c r="E10" s="42">
        <v>4884.1986</v>
      </c>
      <c r="F10" s="34">
        <f aca="true" t="shared" si="0" ref="F10:H17">DI10+EE10-EA10</f>
        <v>1866486.7999999998</v>
      </c>
      <c r="G10" s="34">
        <f t="shared" si="0"/>
        <v>357474.5</v>
      </c>
      <c r="H10" s="34">
        <f t="shared" si="0"/>
        <v>371594.5317</v>
      </c>
      <c r="I10" s="34">
        <f aca="true" t="shared" si="1" ref="I10:I18">H10/G10*100</f>
        <v>103.94994096082377</v>
      </c>
      <c r="J10" s="34">
        <f aca="true" t="shared" si="2" ref="J10:J17">L10-F10</f>
        <v>-888587.8999999998</v>
      </c>
      <c r="K10" s="34">
        <f aca="true" t="shared" si="3" ref="K10:K17">M10-H10</f>
        <v>-27999.422699999996</v>
      </c>
      <c r="L10" s="34">
        <v>977898.9</v>
      </c>
      <c r="M10" s="34">
        <v>343595.109</v>
      </c>
      <c r="N10" s="34">
        <f aca="true" t="shared" si="4" ref="N10:O17">X10+AB10+AF10+AJ10+AN10+AR10+BJ10+BS10+BV10+BY10+CB10+CE10+CK10+CO10+CU10+CX10+DD10</f>
        <v>536808.6</v>
      </c>
      <c r="O10" s="34">
        <f t="shared" si="4"/>
        <v>70085.69999999998</v>
      </c>
      <c r="P10" s="34">
        <f aca="true" t="shared" si="5" ref="P10:P17">Z10+AD10+AH10+AL10+AP10+AT10+BL10+BU10+BX10+CA10+CD10+CG10+CM10+CQ10+CW10+CZ10+DF10+DH10</f>
        <v>83555.23169999999</v>
      </c>
      <c r="Q10" s="34">
        <f aca="true" t="shared" si="6" ref="Q10:Q18">P10/O10*100</f>
        <v>119.21865901317959</v>
      </c>
      <c r="R10" s="34">
        <f aca="true" t="shared" si="7" ref="R10:R17">V10-S10</f>
        <v>-8285.993299999998</v>
      </c>
      <c r="S10" s="34">
        <v>37962.8437</v>
      </c>
      <c r="T10" s="34">
        <f aca="true" t="shared" si="8" ref="T10:V17">X10+AF10</f>
        <v>140782.19999999998</v>
      </c>
      <c r="U10" s="34">
        <f t="shared" si="8"/>
        <v>25963.1</v>
      </c>
      <c r="V10" s="34">
        <f t="shared" si="8"/>
        <v>29676.8504</v>
      </c>
      <c r="W10" s="34">
        <f aca="true" t="shared" si="9" ref="W10:W18">V10/U10*100</f>
        <v>114.30395599909102</v>
      </c>
      <c r="X10" s="34">
        <v>22768.3</v>
      </c>
      <c r="Y10" s="34">
        <v>6000</v>
      </c>
      <c r="Z10" s="34">
        <v>6319.5524</v>
      </c>
      <c r="AA10" s="34">
        <f>Z10/Y10*100</f>
        <v>105.32587333333332</v>
      </c>
      <c r="AB10" s="34">
        <v>18593.9</v>
      </c>
      <c r="AC10" s="34">
        <v>1977.8</v>
      </c>
      <c r="AD10" s="34">
        <v>2351.0033</v>
      </c>
      <c r="AE10" s="34">
        <f aca="true" t="shared" si="10" ref="AE10:AE18">AD10/AC10*100</f>
        <v>118.86961775710385</v>
      </c>
      <c r="AF10" s="34">
        <v>118013.9</v>
      </c>
      <c r="AG10" s="34">
        <v>19963.1</v>
      </c>
      <c r="AH10" s="34">
        <v>23357.298</v>
      </c>
      <c r="AI10" s="34">
        <f>AH10/AG10*100</f>
        <v>117.00235935300628</v>
      </c>
      <c r="AJ10" s="34">
        <v>28127</v>
      </c>
      <c r="AK10" s="34">
        <v>7200</v>
      </c>
      <c r="AL10" s="34">
        <v>7919.792</v>
      </c>
      <c r="AM10" s="34">
        <f aca="true" t="shared" si="11" ref="AM10:AM18">AL10/AK10*100</f>
        <v>109.99711111111112</v>
      </c>
      <c r="AN10" s="34">
        <v>8700</v>
      </c>
      <c r="AO10" s="34">
        <v>2100</v>
      </c>
      <c r="AP10" s="34">
        <v>2530.5</v>
      </c>
      <c r="AQ10" s="34">
        <f>AP10/AO10*100</f>
        <v>120.5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1112189.4</v>
      </c>
      <c r="AY10" s="34">
        <v>278047.4</v>
      </c>
      <c r="AZ10" s="34">
        <v>278047.4</v>
      </c>
      <c r="BA10" s="34">
        <v>0</v>
      </c>
      <c r="BB10" s="34">
        <v>0</v>
      </c>
      <c r="BC10" s="34">
        <v>0</v>
      </c>
      <c r="BD10" s="34">
        <v>15169.4</v>
      </c>
      <c r="BE10" s="34">
        <v>2533.3</v>
      </c>
      <c r="BF10" s="34">
        <v>2533.3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f aca="true" t="shared" si="12" ref="BO10:BQ17">BS10+BV10+BY10+CB10</f>
        <v>199527.5</v>
      </c>
      <c r="BP10" s="34">
        <f t="shared" si="12"/>
        <v>26573.800000000003</v>
      </c>
      <c r="BQ10" s="34">
        <f t="shared" si="12"/>
        <v>30486.256999999998</v>
      </c>
      <c r="BR10" s="34">
        <f aca="true" t="shared" si="13" ref="BR10:BR18">BQ10/BP10*100</f>
        <v>114.72298655066267</v>
      </c>
      <c r="BS10" s="34">
        <v>156351.3</v>
      </c>
      <c r="BT10" s="34">
        <v>18094.2</v>
      </c>
      <c r="BU10" s="34">
        <v>20713.274</v>
      </c>
      <c r="BV10" s="34">
        <v>0</v>
      </c>
      <c r="BW10" s="34">
        <v>0</v>
      </c>
      <c r="BX10" s="34">
        <v>0</v>
      </c>
      <c r="BY10" s="34">
        <v>31500</v>
      </c>
      <c r="BZ10" s="34">
        <v>7391.6</v>
      </c>
      <c r="CA10" s="34">
        <v>8391.631</v>
      </c>
      <c r="CB10" s="34">
        <v>11676.2</v>
      </c>
      <c r="CC10" s="34">
        <v>1088</v>
      </c>
      <c r="CD10" s="34">
        <v>1381.352</v>
      </c>
      <c r="CE10" s="34">
        <v>0</v>
      </c>
      <c r="CF10" s="34">
        <v>0</v>
      </c>
      <c r="CG10" s="34">
        <v>0</v>
      </c>
      <c r="CH10" s="34">
        <v>7297.5</v>
      </c>
      <c r="CI10" s="34">
        <v>808.1</v>
      </c>
      <c r="CJ10" s="34">
        <v>1458.6</v>
      </c>
      <c r="CK10" s="34">
        <v>0</v>
      </c>
      <c r="CL10" s="34">
        <v>0</v>
      </c>
      <c r="CM10" s="34">
        <v>0</v>
      </c>
      <c r="CN10" s="34"/>
      <c r="CO10" s="34">
        <v>131878</v>
      </c>
      <c r="CP10" s="34">
        <v>2735</v>
      </c>
      <c r="CQ10" s="34">
        <v>5735.9</v>
      </c>
      <c r="CR10" s="34">
        <v>70000</v>
      </c>
      <c r="CS10" s="34">
        <v>1720</v>
      </c>
      <c r="CT10" s="34">
        <v>1720</v>
      </c>
      <c r="CU10" s="34">
        <v>5000</v>
      </c>
      <c r="CV10" s="34">
        <v>1900</v>
      </c>
      <c r="CW10" s="34">
        <v>2088.929</v>
      </c>
      <c r="CX10" s="34">
        <v>4000</v>
      </c>
      <c r="CY10" s="34">
        <v>1500</v>
      </c>
      <c r="CZ10" s="34">
        <v>2630</v>
      </c>
      <c r="DA10" s="34">
        <v>44000</v>
      </c>
      <c r="DB10" s="34">
        <v>6000</v>
      </c>
      <c r="DC10" s="34">
        <v>6000</v>
      </c>
      <c r="DD10" s="34">
        <v>200</v>
      </c>
      <c r="DE10" s="34">
        <v>136</v>
      </c>
      <c r="DF10" s="34">
        <v>136</v>
      </c>
      <c r="DG10" s="34">
        <v>0</v>
      </c>
      <c r="DH10" s="34">
        <v>0</v>
      </c>
      <c r="DI10" s="34">
        <f aca="true" t="shared" si="14" ref="DI10:DJ17">X10+AB10+AF10+AJ10+AN10+AR10+AU10+AX10+BD10+BG10+BJ10+BS10+BV10+BY10+CB10+CE10+CH10+CK10+CO10+CU10+CX10+DA10+DD10+BA10</f>
        <v>1715464.9</v>
      </c>
      <c r="DJ10" s="34">
        <f t="shared" si="14"/>
        <v>357474.5</v>
      </c>
      <c r="DK10" s="34">
        <f aca="true" t="shared" si="15" ref="DK10:DK17">Z10+AD10+AH10+AL10+AP10+AT10+AW10+AZ10+BF10+BI10+BL10+BU10+BX10+CA10+CD10+CG10+CJ10+CM10+CQ10+CW10+CZ10+DC10+DF10+BC10+DH10</f>
        <v>371594.5317</v>
      </c>
      <c r="DL10" s="34">
        <v>0</v>
      </c>
      <c r="DM10" s="34">
        <v>0</v>
      </c>
      <c r="DN10" s="34">
        <v>0</v>
      </c>
      <c r="DO10" s="34">
        <v>12721.9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138300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34">
        <v>0</v>
      </c>
      <c r="EB10" s="34">
        <v>0</v>
      </c>
      <c r="EC10" s="34">
        <v>0</v>
      </c>
      <c r="ED10" s="34">
        <v>0</v>
      </c>
      <c r="EE10" s="34">
        <f aca="true" t="shared" si="16" ref="EE10:EF14">DL10+DO10+DR10+DU10+DX10+EA10</f>
        <v>151021.9</v>
      </c>
      <c r="EF10" s="34">
        <f t="shared" si="16"/>
        <v>0</v>
      </c>
      <c r="EG10" s="34">
        <f aca="true" t="shared" si="17" ref="EG10:EG17">DN10+DQ10+DT10+DW10+DZ10+EC10+ED10</f>
        <v>0</v>
      </c>
    </row>
    <row r="11" spans="2:137" s="12" customFormat="1" ht="21" customHeight="1">
      <c r="B11" s="35">
        <v>2</v>
      </c>
      <c r="C11" s="36" t="s">
        <v>53</v>
      </c>
      <c r="D11" s="42">
        <v>13365.2255</v>
      </c>
      <c r="E11" s="42">
        <v>1112.0379</v>
      </c>
      <c r="F11" s="34">
        <f t="shared" si="0"/>
        <v>450623</v>
      </c>
      <c r="G11" s="34">
        <f t="shared" si="0"/>
        <v>92944.21666666666</v>
      </c>
      <c r="H11" s="34">
        <f t="shared" si="0"/>
        <v>98041.46280000001</v>
      </c>
      <c r="I11" s="34">
        <f t="shared" si="1"/>
        <v>105.48419935757167</v>
      </c>
      <c r="J11" s="34">
        <f t="shared" si="2"/>
        <v>-243989.1899</v>
      </c>
      <c r="K11" s="34">
        <f t="shared" si="3"/>
        <v>-12181.100600000005</v>
      </c>
      <c r="L11" s="34">
        <v>206633.8101</v>
      </c>
      <c r="M11" s="34">
        <v>85860.3622</v>
      </c>
      <c r="N11" s="34">
        <f t="shared" si="4"/>
        <v>310854.4</v>
      </c>
      <c r="O11" s="34">
        <f t="shared" si="4"/>
        <v>58975.5</v>
      </c>
      <c r="P11" s="34">
        <f t="shared" si="5"/>
        <v>64365.4628</v>
      </c>
      <c r="Q11" s="34">
        <f t="shared" si="6"/>
        <v>109.13932531305373</v>
      </c>
      <c r="R11" s="34">
        <f t="shared" si="7"/>
        <v>774.7491999999984</v>
      </c>
      <c r="S11" s="34">
        <v>20412.8339</v>
      </c>
      <c r="T11" s="34">
        <f t="shared" si="8"/>
        <v>59120</v>
      </c>
      <c r="U11" s="34">
        <f t="shared" si="8"/>
        <v>18906.4</v>
      </c>
      <c r="V11" s="34">
        <f t="shared" si="8"/>
        <v>21187.5831</v>
      </c>
      <c r="W11" s="34">
        <f t="shared" si="9"/>
        <v>112.06566612364067</v>
      </c>
      <c r="X11" s="34">
        <v>7620</v>
      </c>
      <c r="Y11" s="34">
        <v>2576.4</v>
      </c>
      <c r="Z11" s="34">
        <v>2801.5341</v>
      </c>
      <c r="AA11" s="34">
        <f>Z11/Y11*100</f>
        <v>108.73832091290171</v>
      </c>
      <c r="AB11" s="34">
        <v>820</v>
      </c>
      <c r="AC11" s="34">
        <v>228.1</v>
      </c>
      <c r="AD11" s="34">
        <v>347.2697</v>
      </c>
      <c r="AE11" s="34">
        <f t="shared" si="10"/>
        <v>152.24449802718107</v>
      </c>
      <c r="AF11" s="34">
        <v>51500</v>
      </c>
      <c r="AG11" s="34">
        <v>16330</v>
      </c>
      <c r="AH11" s="34">
        <v>18386.049</v>
      </c>
      <c r="AI11" s="34">
        <f>AH11/AG11*100</f>
        <v>112.59062461726883</v>
      </c>
      <c r="AJ11" s="34">
        <v>6954.4</v>
      </c>
      <c r="AK11" s="34">
        <v>2150</v>
      </c>
      <c r="AL11" s="34">
        <v>2359.66</v>
      </c>
      <c r="AM11" s="34">
        <f t="shared" si="11"/>
        <v>109.75162790697675</v>
      </c>
      <c r="AN11" s="34">
        <v>745</v>
      </c>
      <c r="AO11" s="34">
        <v>156.3</v>
      </c>
      <c r="AP11" s="34">
        <v>197</v>
      </c>
      <c r="AQ11" s="34">
        <f>AP11/AO11*100</f>
        <v>126.03966730646192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132521.7</v>
      </c>
      <c r="AY11" s="34">
        <v>33130.4</v>
      </c>
      <c r="AZ11" s="34">
        <v>33130.4</v>
      </c>
      <c r="BA11" s="34">
        <v>0</v>
      </c>
      <c r="BB11" s="34">
        <v>0</v>
      </c>
      <c r="BC11" s="34">
        <v>0</v>
      </c>
      <c r="BD11" s="34">
        <v>3734.3</v>
      </c>
      <c r="BE11" s="34">
        <v>545.6</v>
      </c>
      <c r="BF11" s="34">
        <v>545.6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f t="shared" si="12"/>
        <v>128915</v>
      </c>
      <c r="BP11" s="34">
        <f t="shared" si="12"/>
        <v>24861.1</v>
      </c>
      <c r="BQ11" s="34">
        <f t="shared" si="12"/>
        <v>26972.778</v>
      </c>
      <c r="BR11" s="34">
        <f t="shared" si="13"/>
        <v>108.4939041313538</v>
      </c>
      <c r="BS11" s="34">
        <v>34000</v>
      </c>
      <c r="BT11" s="34">
        <v>2800</v>
      </c>
      <c r="BU11" s="34">
        <v>1241.07</v>
      </c>
      <c r="BV11" s="34">
        <v>0</v>
      </c>
      <c r="BW11" s="34">
        <v>0</v>
      </c>
      <c r="BX11" s="34">
        <v>40</v>
      </c>
      <c r="BY11" s="34">
        <v>86215</v>
      </c>
      <c r="BZ11" s="34">
        <v>20800</v>
      </c>
      <c r="CA11" s="34">
        <v>24233.588</v>
      </c>
      <c r="CB11" s="34">
        <v>8700</v>
      </c>
      <c r="CC11" s="34">
        <v>1261.1</v>
      </c>
      <c r="CD11" s="34">
        <v>1458.12</v>
      </c>
      <c r="CE11" s="34">
        <v>0</v>
      </c>
      <c r="CF11" s="34">
        <v>0</v>
      </c>
      <c r="CG11" s="34">
        <v>0</v>
      </c>
      <c r="CH11" s="34">
        <v>3512.6</v>
      </c>
      <c r="CI11" s="34">
        <v>292.71666666666664</v>
      </c>
      <c r="CJ11" s="34">
        <v>0</v>
      </c>
      <c r="CK11" s="34">
        <v>0</v>
      </c>
      <c r="CL11" s="34">
        <v>0</v>
      </c>
      <c r="CM11" s="34">
        <v>0</v>
      </c>
      <c r="CN11" s="34"/>
      <c r="CO11" s="34">
        <v>5540</v>
      </c>
      <c r="CP11" s="34">
        <v>1080</v>
      </c>
      <c r="CQ11" s="34">
        <v>1496.45</v>
      </c>
      <c r="CR11" s="34">
        <v>0</v>
      </c>
      <c r="CS11" s="34">
        <v>0</v>
      </c>
      <c r="CT11" s="34">
        <v>0</v>
      </c>
      <c r="CU11" s="34">
        <v>360</v>
      </c>
      <c r="CV11" s="34">
        <v>360</v>
      </c>
      <c r="CW11" s="34">
        <v>421.122</v>
      </c>
      <c r="CX11" s="34">
        <v>400</v>
      </c>
      <c r="CY11" s="34">
        <v>400</v>
      </c>
      <c r="CZ11" s="34">
        <v>550</v>
      </c>
      <c r="DA11" s="34">
        <v>0</v>
      </c>
      <c r="DB11" s="34">
        <v>0</v>
      </c>
      <c r="DC11" s="34">
        <v>0</v>
      </c>
      <c r="DD11" s="34">
        <v>108000</v>
      </c>
      <c r="DE11" s="34">
        <v>10833.6</v>
      </c>
      <c r="DF11" s="34">
        <v>10833.6</v>
      </c>
      <c r="DG11" s="34">
        <v>0</v>
      </c>
      <c r="DH11" s="34">
        <v>0</v>
      </c>
      <c r="DI11" s="34">
        <f t="shared" si="14"/>
        <v>450623</v>
      </c>
      <c r="DJ11" s="34">
        <f t="shared" si="14"/>
        <v>92944.21666666666</v>
      </c>
      <c r="DK11" s="34">
        <f t="shared" si="15"/>
        <v>98041.46280000001</v>
      </c>
      <c r="DL11" s="34">
        <v>0</v>
      </c>
      <c r="DM11" s="34">
        <v>0</v>
      </c>
      <c r="DN11" s="34">
        <v>0</v>
      </c>
      <c r="DO11" s="34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4">
        <v>47900</v>
      </c>
      <c r="EB11" s="34">
        <v>0</v>
      </c>
      <c r="EC11" s="34">
        <v>0</v>
      </c>
      <c r="ED11" s="34">
        <v>0</v>
      </c>
      <c r="EE11" s="34">
        <f t="shared" si="16"/>
        <v>47900</v>
      </c>
      <c r="EF11" s="34">
        <f t="shared" si="16"/>
        <v>0</v>
      </c>
      <c r="EG11" s="34">
        <f t="shared" si="17"/>
        <v>0</v>
      </c>
    </row>
    <row r="12" spans="2:137" ht="17.25">
      <c r="B12" s="35">
        <v>3</v>
      </c>
      <c r="C12" s="36" t="s">
        <v>54</v>
      </c>
      <c r="D12" s="42">
        <v>139503.3</v>
      </c>
      <c r="E12" s="42">
        <v>0</v>
      </c>
      <c r="F12" s="34">
        <f t="shared" si="0"/>
        <v>821357.3999999999</v>
      </c>
      <c r="G12" s="34">
        <f t="shared" si="0"/>
        <v>185433.47500000003</v>
      </c>
      <c r="H12" s="34">
        <f t="shared" si="0"/>
        <v>198478.36350000004</v>
      </c>
      <c r="I12" s="34">
        <f t="shared" si="1"/>
        <v>107.03480776596565</v>
      </c>
      <c r="J12" s="34">
        <f t="shared" si="2"/>
        <v>-480546.0999999999</v>
      </c>
      <c r="K12" s="34">
        <f t="shared" si="3"/>
        <v>-56419.738500000036</v>
      </c>
      <c r="L12" s="34">
        <v>340811.3</v>
      </c>
      <c r="M12" s="34">
        <v>142058.625</v>
      </c>
      <c r="N12" s="34">
        <f t="shared" si="4"/>
        <v>217654.5</v>
      </c>
      <c r="O12" s="34">
        <f t="shared" si="4"/>
        <v>36075.2</v>
      </c>
      <c r="P12" s="34">
        <f t="shared" si="5"/>
        <v>50430.0735</v>
      </c>
      <c r="Q12" s="34">
        <f t="shared" si="6"/>
        <v>139.79152852929437</v>
      </c>
      <c r="R12" s="34">
        <f t="shared" si="7"/>
        <v>-12227.762600000002</v>
      </c>
      <c r="S12" s="34">
        <v>36798.54</v>
      </c>
      <c r="T12" s="34">
        <f t="shared" si="8"/>
        <v>66900</v>
      </c>
      <c r="U12" s="34">
        <f t="shared" si="8"/>
        <v>20114</v>
      </c>
      <c r="V12" s="34">
        <f t="shared" si="8"/>
        <v>24570.7774</v>
      </c>
      <c r="W12" s="34">
        <f t="shared" si="9"/>
        <v>122.15758874415829</v>
      </c>
      <c r="X12" s="34">
        <v>8200</v>
      </c>
      <c r="Y12" s="34">
        <v>4200</v>
      </c>
      <c r="Z12" s="34">
        <v>4559.8284</v>
      </c>
      <c r="AA12" s="34">
        <f>Z12/Y12*100</f>
        <v>108.56734285714286</v>
      </c>
      <c r="AB12" s="34">
        <v>23000</v>
      </c>
      <c r="AC12" s="34">
        <v>2112.6</v>
      </c>
      <c r="AD12" s="34">
        <v>2434.1481</v>
      </c>
      <c r="AE12" s="34">
        <f t="shared" si="10"/>
        <v>115.22049133768814</v>
      </c>
      <c r="AF12" s="34">
        <v>58700</v>
      </c>
      <c r="AG12" s="34">
        <v>15914</v>
      </c>
      <c r="AH12" s="34">
        <v>20010.949</v>
      </c>
      <c r="AI12" s="34">
        <f>AH12/AG12*100</f>
        <v>125.74430689958527</v>
      </c>
      <c r="AJ12" s="34">
        <v>13095</v>
      </c>
      <c r="AK12" s="34">
        <v>5273.8</v>
      </c>
      <c r="AL12" s="34">
        <v>6001.268</v>
      </c>
      <c r="AM12" s="34">
        <f t="shared" si="11"/>
        <v>113.79400053092645</v>
      </c>
      <c r="AN12" s="34">
        <v>6000</v>
      </c>
      <c r="AO12" s="34">
        <v>1400.3</v>
      </c>
      <c r="AP12" s="34">
        <v>1644.4</v>
      </c>
      <c r="AQ12" s="34">
        <f>AP12/AO12*100</f>
        <v>117.43197886167252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590680.7</v>
      </c>
      <c r="AY12" s="34">
        <v>147670.2</v>
      </c>
      <c r="AZ12" s="34">
        <v>147670.2</v>
      </c>
      <c r="BA12" s="34">
        <v>0</v>
      </c>
      <c r="BB12" s="34">
        <v>0</v>
      </c>
      <c r="BC12" s="34">
        <v>0</v>
      </c>
      <c r="BD12" s="34">
        <v>9602.5</v>
      </c>
      <c r="BE12" s="34">
        <v>1403.1</v>
      </c>
      <c r="BF12" s="34">
        <v>1403.1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f t="shared" si="12"/>
        <v>16500</v>
      </c>
      <c r="BP12" s="34">
        <f t="shared" si="12"/>
        <v>3074.5</v>
      </c>
      <c r="BQ12" s="34">
        <f t="shared" si="12"/>
        <v>3028.459</v>
      </c>
      <c r="BR12" s="34">
        <f t="shared" si="13"/>
        <v>98.50248820946494</v>
      </c>
      <c r="BS12" s="34">
        <v>7500</v>
      </c>
      <c r="BT12" s="34">
        <v>402</v>
      </c>
      <c r="BU12" s="34">
        <v>667.5</v>
      </c>
      <c r="BV12" s="34">
        <v>0</v>
      </c>
      <c r="BW12" s="34">
        <v>0</v>
      </c>
      <c r="BX12" s="34">
        <v>0</v>
      </c>
      <c r="BY12" s="34">
        <v>5500</v>
      </c>
      <c r="BZ12" s="34">
        <v>1812.5</v>
      </c>
      <c r="CA12" s="34">
        <v>1454.964</v>
      </c>
      <c r="CB12" s="34">
        <v>3500</v>
      </c>
      <c r="CC12" s="34">
        <v>860</v>
      </c>
      <c r="CD12" s="34">
        <v>905.995</v>
      </c>
      <c r="CE12" s="34">
        <v>0</v>
      </c>
      <c r="CF12" s="34">
        <v>0</v>
      </c>
      <c r="CG12" s="34">
        <v>0</v>
      </c>
      <c r="CH12" s="34">
        <v>3419.7</v>
      </c>
      <c r="CI12" s="34">
        <v>284.97499999999997</v>
      </c>
      <c r="CJ12" s="34">
        <v>-1025.01</v>
      </c>
      <c r="CK12" s="34">
        <v>0</v>
      </c>
      <c r="CL12" s="34">
        <v>0</v>
      </c>
      <c r="CM12" s="34">
        <v>0</v>
      </c>
      <c r="CN12" s="34"/>
      <c r="CO12" s="34">
        <v>89959.5</v>
      </c>
      <c r="CP12" s="34">
        <v>3500</v>
      </c>
      <c r="CQ12" s="34">
        <v>5597.18</v>
      </c>
      <c r="CR12" s="34">
        <v>40000</v>
      </c>
      <c r="CS12" s="34">
        <v>1150</v>
      </c>
      <c r="CT12" s="34">
        <v>1150</v>
      </c>
      <c r="CU12" s="34">
        <v>600</v>
      </c>
      <c r="CV12" s="34">
        <v>200</v>
      </c>
      <c r="CW12" s="34">
        <v>225.5</v>
      </c>
      <c r="CX12" s="34">
        <v>1600</v>
      </c>
      <c r="CY12" s="34">
        <v>400</v>
      </c>
      <c r="CZ12" s="34">
        <v>469.7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6458.641</v>
      </c>
      <c r="DG12" s="34">
        <v>0</v>
      </c>
      <c r="DH12" s="34">
        <v>0</v>
      </c>
      <c r="DI12" s="34">
        <f t="shared" si="14"/>
        <v>821357.3999999999</v>
      </c>
      <c r="DJ12" s="34">
        <f t="shared" si="14"/>
        <v>185433.47500000003</v>
      </c>
      <c r="DK12" s="34">
        <f t="shared" si="15"/>
        <v>198478.36350000004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f t="shared" si="16"/>
        <v>0</v>
      </c>
      <c r="EF12" s="34">
        <f t="shared" si="16"/>
        <v>0</v>
      </c>
      <c r="EG12" s="34">
        <f t="shared" si="17"/>
        <v>0</v>
      </c>
    </row>
    <row r="13" spans="2:137" ht="17.25">
      <c r="B13" s="35">
        <v>4</v>
      </c>
      <c r="C13" s="36" t="s">
        <v>55</v>
      </c>
      <c r="D13" s="42">
        <v>13003.4</v>
      </c>
      <c r="E13" s="42">
        <v>0</v>
      </c>
      <c r="F13" s="34">
        <f t="shared" si="0"/>
        <v>183015.9</v>
      </c>
      <c r="G13" s="34">
        <f t="shared" si="0"/>
        <v>40969.3</v>
      </c>
      <c r="H13" s="34">
        <f t="shared" si="0"/>
        <v>42422.222499999996</v>
      </c>
      <c r="I13" s="34">
        <f t="shared" si="1"/>
        <v>103.54636886644388</v>
      </c>
      <c r="J13" s="34">
        <f t="shared" si="2"/>
        <v>-168997.4</v>
      </c>
      <c r="K13" s="34">
        <f t="shared" si="3"/>
        <v>-37349.239499999996</v>
      </c>
      <c r="L13" s="34">
        <v>14018.5</v>
      </c>
      <c r="M13" s="34">
        <v>5072.983</v>
      </c>
      <c r="N13" s="34">
        <f t="shared" si="4"/>
        <v>49603.6</v>
      </c>
      <c r="O13" s="34">
        <f t="shared" si="4"/>
        <v>6291.8</v>
      </c>
      <c r="P13" s="34">
        <f t="shared" si="5"/>
        <v>7744.7225</v>
      </c>
      <c r="Q13" s="34">
        <f t="shared" si="6"/>
        <v>123.0923185733812</v>
      </c>
      <c r="R13" s="34">
        <f t="shared" si="7"/>
        <v>-1187.478</v>
      </c>
      <c r="S13" s="34">
        <v>3206.935</v>
      </c>
      <c r="T13" s="34">
        <f t="shared" si="8"/>
        <v>7200</v>
      </c>
      <c r="U13" s="34">
        <f t="shared" si="8"/>
        <v>1662.8</v>
      </c>
      <c r="V13" s="34">
        <f t="shared" si="8"/>
        <v>2019.4569999999999</v>
      </c>
      <c r="W13" s="34">
        <f t="shared" si="9"/>
        <v>121.44918210247775</v>
      </c>
      <c r="X13" s="34">
        <v>0</v>
      </c>
      <c r="Y13" s="34">
        <v>0</v>
      </c>
      <c r="Z13" s="34">
        <v>24.664</v>
      </c>
      <c r="AA13" s="34">
        <v>0</v>
      </c>
      <c r="AB13" s="34">
        <v>14703.6</v>
      </c>
      <c r="AC13" s="34">
        <v>3000</v>
      </c>
      <c r="AD13" s="34">
        <v>3048.0715</v>
      </c>
      <c r="AE13" s="34">
        <f t="shared" si="10"/>
        <v>101.60238333333334</v>
      </c>
      <c r="AF13" s="34">
        <v>7200</v>
      </c>
      <c r="AG13" s="34">
        <v>1662.8</v>
      </c>
      <c r="AH13" s="34">
        <v>1994.793</v>
      </c>
      <c r="AI13" s="34">
        <f>AH13/AG13*100</f>
        <v>119.96590089006496</v>
      </c>
      <c r="AJ13" s="34">
        <v>1000</v>
      </c>
      <c r="AK13" s="34">
        <v>152</v>
      </c>
      <c r="AL13" s="34">
        <v>78.7</v>
      </c>
      <c r="AM13" s="34">
        <f t="shared" si="11"/>
        <v>51.776315789473685</v>
      </c>
      <c r="AN13" s="34">
        <v>0</v>
      </c>
      <c r="AO13" s="34">
        <f>AN13/12*2</f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130412.3</v>
      </c>
      <c r="AY13" s="34">
        <v>32603.1</v>
      </c>
      <c r="AZ13" s="34">
        <v>32603.1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f t="shared" si="12"/>
        <v>7000</v>
      </c>
      <c r="BP13" s="34">
        <f t="shared" si="12"/>
        <v>620</v>
      </c>
      <c r="BQ13" s="34">
        <f t="shared" si="12"/>
        <v>742.964</v>
      </c>
      <c r="BR13" s="34">
        <f t="shared" si="13"/>
        <v>119.83290322580646</v>
      </c>
      <c r="BS13" s="34">
        <v>7000</v>
      </c>
      <c r="BT13" s="34">
        <v>620</v>
      </c>
      <c r="BU13" s="34">
        <v>740.6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2.364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3800</v>
      </c>
      <c r="CL13" s="34">
        <v>77</v>
      </c>
      <c r="CM13" s="34">
        <v>77</v>
      </c>
      <c r="CN13" s="34"/>
      <c r="CO13" s="34">
        <v>10500</v>
      </c>
      <c r="CP13" s="34">
        <v>780</v>
      </c>
      <c r="CQ13" s="34">
        <v>1583.95</v>
      </c>
      <c r="CR13" s="34">
        <v>4800</v>
      </c>
      <c r="CS13" s="34">
        <v>308</v>
      </c>
      <c r="CT13" s="34">
        <v>307.95</v>
      </c>
      <c r="CU13" s="34">
        <v>0</v>
      </c>
      <c r="CV13" s="34">
        <v>0</v>
      </c>
      <c r="CW13" s="34">
        <v>194.58</v>
      </c>
      <c r="CX13" s="34">
        <v>0</v>
      </c>
      <c r="CY13" s="34">
        <v>0</v>
      </c>
      <c r="CZ13" s="34">
        <v>0</v>
      </c>
      <c r="DA13" s="34">
        <v>3000</v>
      </c>
      <c r="DB13" s="34">
        <v>2074.4</v>
      </c>
      <c r="DC13" s="34">
        <v>2074.4</v>
      </c>
      <c r="DD13" s="34">
        <v>5400</v>
      </c>
      <c r="DE13" s="34">
        <v>0</v>
      </c>
      <c r="DF13" s="34">
        <v>0</v>
      </c>
      <c r="DG13" s="34">
        <v>0</v>
      </c>
      <c r="DH13" s="34">
        <v>0</v>
      </c>
      <c r="DI13" s="34">
        <f t="shared" si="14"/>
        <v>183015.9</v>
      </c>
      <c r="DJ13" s="34">
        <f t="shared" si="14"/>
        <v>40969.3</v>
      </c>
      <c r="DK13" s="34">
        <f t="shared" si="15"/>
        <v>42422.222499999996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4">
        <v>0</v>
      </c>
      <c r="EC13" s="34">
        <v>0</v>
      </c>
      <c r="ED13" s="34">
        <v>0</v>
      </c>
      <c r="EE13" s="34">
        <f t="shared" si="16"/>
        <v>0</v>
      </c>
      <c r="EF13" s="34">
        <f t="shared" si="16"/>
        <v>0</v>
      </c>
      <c r="EG13" s="34">
        <f t="shared" si="17"/>
        <v>0</v>
      </c>
    </row>
    <row r="14" spans="2:137" ht="17.25">
      <c r="B14" s="35">
        <v>5</v>
      </c>
      <c r="C14" s="36" t="s">
        <v>56</v>
      </c>
      <c r="D14" s="42">
        <v>25519.4</v>
      </c>
      <c r="E14" s="42">
        <v>123.9</v>
      </c>
      <c r="F14" s="34">
        <f t="shared" si="0"/>
        <v>158254.90000000002</v>
      </c>
      <c r="G14" s="34">
        <f t="shared" si="0"/>
        <v>38371.7</v>
      </c>
      <c r="H14" s="34">
        <f t="shared" si="0"/>
        <v>41303.94</v>
      </c>
      <c r="I14" s="34">
        <f t="shared" si="1"/>
        <v>107.64167342077626</v>
      </c>
      <c r="J14" s="34">
        <f t="shared" si="2"/>
        <v>-119414.80000000002</v>
      </c>
      <c r="K14" s="34">
        <f t="shared" si="3"/>
        <v>-29023.103000000003</v>
      </c>
      <c r="L14" s="34">
        <v>38840.1</v>
      </c>
      <c r="M14" s="34">
        <v>12280.837</v>
      </c>
      <c r="N14" s="34">
        <f t="shared" si="4"/>
        <v>55479.3</v>
      </c>
      <c r="O14" s="34">
        <f t="shared" si="4"/>
        <v>11252.8</v>
      </c>
      <c r="P14" s="34">
        <f t="shared" si="5"/>
        <v>14185.04</v>
      </c>
      <c r="Q14" s="34">
        <f t="shared" si="6"/>
        <v>126.05787004123418</v>
      </c>
      <c r="R14" s="34">
        <f t="shared" si="7"/>
        <v>2161.1280000000006</v>
      </c>
      <c r="S14" s="34">
        <v>1533.898</v>
      </c>
      <c r="T14" s="34">
        <f t="shared" si="8"/>
        <v>12500</v>
      </c>
      <c r="U14" s="34">
        <f t="shared" si="8"/>
        <v>3250</v>
      </c>
      <c r="V14" s="34">
        <f t="shared" si="8"/>
        <v>3695.0260000000003</v>
      </c>
      <c r="W14" s="34">
        <f t="shared" si="9"/>
        <v>113.69310769230769</v>
      </c>
      <c r="X14" s="34">
        <v>0</v>
      </c>
      <c r="Y14" s="34">
        <v>0</v>
      </c>
      <c r="Z14" s="34">
        <v>19.275</v>
      </c>
      <c r="AA14" s="34">
        <v>0</v>
      </c>
      <c r="AB14" s="34">
        <v>26071.3</v>
      </c>
      <c r="AC14" s="34">
        <v>4954.3</v>
      </c>
      <c r="AD14" s="34">
        <v>6055.196</v>
      </c>
      <c r="AE14" s="34">
        <f t="shared" si="10"/>
        <v>122.22102012393275</v>
      </c>
      <c r="AF14" s="34">
        <v>12500</v>
      </c>
      <c r="AG14" s="34">
        <v>3250</v>
      </c>
      <c r="AH14" s="34">
        <v>3675.751</v>
      </c>
      <c r="AI14" s="34">
        <f>AH14/AG14*100</f>
        <v>113.10003076923078</v>
      </c>
      <c r="AJ14" s="34">
        <v>574</v>
      </c>
      <c r="AK14" s="34">
        <v>103.5</v>
      </c>
      <c r="AL14" s="34">
        <v>46.2</v>
      </c>
      <c r="AM14" s="34">
        <f t="shared" si="11"/>
        <v>44.637681159420296</v>
      </c>
      <c r="AN14" s="34">
        <v>0</v>
      </c>
      <c r="AO14" s="34">
        <f>AN14/12*2</f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100875.6</v>
      </c>
      <c r="AY14" s="34">
        <v>25218.9</v>
      </c>
      <c r="AZ14" s="34">
        <v>25218.9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f t="shared" si="12"/>
        <v>9184</v>
      </c>
      <c r="BP14" s="34">
        <f t="shared" si="12"/>
        <v>2350</v>
      </c>
      <c r="BQ14" s="34">
        <f t="shared" si="12"/>
        <v>3418.318</v>
      </c>
      <c r="BR14" s="34">
        <f t="shared" si="13"/>
        <v>145.46034042553194</v>
      </c>
      <c r="BS14" s="34">
        <v>7384</v>
      </c>
      <c r="BT14" s="34">
        <v>2200</v>
      </c>
      <c r="BU14" s="34">
        <v>3293.318</v>
      </c>
      <c r="BV14" s="34">
        <v>0</v>
      </c>
      <c r="BW14" s="34">
        <v>0</v>
      </c>
      <c r="BX14" s="34">
        <v>0</v>
      </c>
      <c r="BY14" s="34">
        <v>1800</v>
      </c>
      <c r="BZ14" s="34">
        <v>150</v>
      </c>
      <c r="CA14" s="34">
        <v>125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/>
      <c r="CO14" s="34">
        <v>7150</v>
      </c>
      <c r="CP14" s="34">
        <v>595</v>
      </c>
      <c r="CQ14" s="34">
        <v>780.322</v>
      </c>
      <c r="CR14" s="34">
        <v>2700</v>
      </c>
      <c r="CS14" s="34">
        <v>339.3</v>
      </c>
      <c r="CT14" s="34">
        <v>339.25</v>
      </c>
      <c r="CU14" s="34">
        <v>0</v>
      </c>
      <c r="CV14" s="34">
        <v>0</v>
      </c>
      <c r="CW14" s="34">
        <v>87.978</v>
      </c>
      <c r="CX14" s="34">
        <v>0</v>
      </c>
      <c r="CY14" s="34">
        <v>0</v>
      </c>
      <c r="CZ14" s="34">
        <v>100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2</v>
      </c>
      <c r="DG14" s="34">
        <v>0</v>
      </c>
      <c r="DH14" s="34">
        <v>0</v>
      </c>
      <c r="DI14" s="34">
        <f t="shared" si="14"/>
        <v>156354.90000000002</v>
      </c>
      <c r="DJ14" s="34">
        <f t="shared" si="14"/>
        <v>36471.7</v>
      </c>
      <c r="DK14" s="34">
        <f t="shared" si="15"/>
        <v>39403.94</v>
      </c>
      <c r="DL14" s="34">
        <v>1900</v>
      </c>
      <c r="DM14" s="34">
        <v>1900</v>
      </c>
      <c r="DN14" s="34">
        <v>1900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0</v>
      </c>
      <c r="EE14" s="34">
        <f t="shared" si="16"/>
        <v>1900</v>
      </c>
      <c r="EF14" s="34">
        <f t="shared" si="16"/>
        <v>1900</v>
      </c>
      <c r="EG14" s="34">
        <f t="shared" si="17"/>
        <v>1900</v>
      </c>
    </row>
    <row r="15" spans="2:137" ht="17.25">
      <c r="B15" s="35">
        <v>6</v>
      </c>
      <c r="C15" s="36" t="s">
        <v>57</v>
      </c>
      <c r="D15" s="42">
        <v>61336.4</v>
      </c>
      <c r="E15" s="42">
        <v>28389.7</v>
      </c>
      <c r="F15" s="34">
        <f t="shared" si="0"/>
        <v>954562.48</v>
      </c>
      <c r="G15" s="34">
        <f t="shared" si="0"/>
        <v>212778.325</v>
      </c>
      <c r="H15" s="34">
        <f t="shared" si="0"/>
        <v>224884.1952</v>
      </c>
      <c r="I15" s="34">
        <f t="shared" si="1"/>
        <v>105.68942828175753</v>
      </c>
      <c r="J15" s="34">
        <f t="shared" si="2"/>
        <v>-659213.98</v>
      </c>
      <c r="K15" s="34">
        <f t="shared" si="3"/>
        <v>-113356.26219999998</v>
      </c>
      <c r="L15" s="34">
        <v>295348.5</v>
      </c>
      <c r="M15" s="34">
        <v>111527.933</v>
      </c>
      <c r="N15" s="34">
        <f t="shared" si="4"/>
        <v>325619.08</v>
      </c>
      <c r="O15" s="34">
        <f t="shared" si="4"/>
        <v>56402.5</v>
      </c>
      <c r="P15" s="34">
        <f t="shared" si="5"/>
        <v>67415.2372</v>
      </c>
      <c r="Q15" s="34">
        <f t="shared" si="6"/>
        <v>119.52526430566022</v>
      </c>
      <c r="R15" s="34">
        <f t="shared" si="7"/>
        <v>357.8164000000015</v>
      </c>
      <c r="S15" s="34">
        <v>15723.0536</v>
      </c>
      <c r="T15" s="34">
        <f t="shared" si="8"/>
        <v>79300</v>
      </c>
      <c r="U15" s="34">
        <f t="shared" si="8"/>
        <v>14446</v>
      </c>
      <c r="V15" s="34">
        <f t="shared" si="8"/>
        <v>16080.87</v>
      </c>
      <c r="W15" s="34">
        <f t="shared" si="9"/>
        <v>111.31711200332273</v>
      </c>
      <c r="X15" s="34">
        <v>79300</v>
      </c>
      <c r="Y15" s="34">
        <v>14446</v>
      </c>
      <c r="Z15" s="34">
        <v>16080.87</v>
      </c>
      <c r="AA15" s="34">
        <f>Z15/Y15*100</f>
        <v>111.31711200332273</v>
      </c>
      <c r="AB15" s="34">
        <v>71245</v>
      </c>
      <c r="AC15" s="34">
        <v>10259.6</v>
      </c>
      <c r="AD15" s="34">
        <v>12932.5677</v>
      </c>
      <c r="AE15" s="34">
        <f t="shared" si="10"/>
        <v>126.05333248859606</v>
      </c>
      <c r="AF15" s="34">
        <v>0</v>
      </c>
      <c r="AG15" s="34">
        <v>0</v>
      </c>
      <c r="AH15" s="34">
        <v>0</v>
      </c>
      <c r="AI15" s="34">
        <v>0</v>
      </c>
      <c r="AJ15" s="34">
        <v>15634.78</v>
      </c>
      <c r="AK15" s="34">
        <v>6208.7</v>
      </c>
      <c r="AL15" s="34">
        <v>6742.136</v>
      </c>
      <c r="AM15" s="34">
        <f t="shared" si="11"/>
        <v>108.59175028588916</v>
      </c>
      <c r="AN15" s="34">
        <v>4400</v>
      </c>
      <c r="AO15" s="34">
        <v>860</v>
      </c>
      <c r="AP15" s="34">
        <v>931.5</v>
      </c>
      <c r="AQ15" s="34">
        <f>AP15/AO15*100</f>
        <v>108.31395348837209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622026.1</v>
      </c>
      <c r="AY15" s="34">
        <v>155506.5</v>
      </c>
      <c r="AZ15" s="34">
        <v>155506.5</v>
      </c>
      <c r="BA15" s="34">
        <v>0</v>
      </c>
      <c r="BB15" s="34">
        <v>0</v>
      </c>
      <c r="BC15" s="34">
        <v>0</v>
      </c>
      <c r="BD15" s="34">
        <v>3500.6</v>
      </c>
      <c r="BE15" s="34">
        <v>584.6</v>
      </c>
      <c r="BF15" s="34">
        <v>584.6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f t="shared" si="12"/>
        <v>45424</v>
      </c>
      <c r="BP15" s="34">
        <f t="shared" si="12"/>
        <v>5350</v>
      </c>
      <c r="BQ15" s="34">
        <f t="shared" si="12"/>
        <v>6560.2333</v>
      </c>
      <c r="BR15" s="34">
        <f t="shared" si="13"/>
        <v>122.62118317757009</v>
      </c>
      <c r="BS15" s="34">
        <v>43724</v>
      </c>
      <c r="BT15" s="34">
        <v>4700</v>
      </c>
      <c r="BU15" s="34">
        <v>5822.5213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1700</v>
      </c>
      <c r="CC15" s="34">
        <v>650</v>
      </c>
      <c r="CD15" s="34">
        <v>737.712</v>
      </c>
      <c r="CE15" s="34">
        <v>0</v>
      </c>
      <c r="CF15" s="34">
        <v>0</v>
      </c>
      <c r="CG15" s="34">
        <v>0</v>
      </c>
      <c r="CH15" s="34">
        <v>3416.7</v>
      </c>
      <c r="CI15" s="34">
        <v>284.72499999999997</v>
      </c>
      <c r="CJ15" s="34">
        <v>571.3</v>
      </c>
      <c r="CK15" s="34">
        <v>2635</v>
      </c>
      <c r="CL15" s="34">
        <v>1000</v>
      </c>
      <c r="CM15" s="34">
        <v>625.041</v>
      </c>
      <c r="CN15" s="34"/>
      <c r="CO15" s="34">
        <v>101830.3</v>
      </c>
      <c r="CP15" s="34">
        <v>17500</v>
      </c>
      <c r="CQ15" s="34">
        <v>22864.684</v>
      </c>
      <c r="CR15" s="34">
        <v>39280</v>
      </c>
      <c r="CS15" s="34">
        <v>9473.3</v>
      </c>
      <c r="CT15" s="34">
        <v>9473.288</v>
      </c>
      <c r="CU15" s="34">
        <v>0</v>
      </c>
      <c r="CV15" s="34">
        <v>0</v>
      </c>
      <c r="CW15" s="34">
        <v>0</v>
      </c>
      <c r="CX15" s="34">
        <v>1000</v>
      </c>
      <c r="CY15" s="34">
        <v>100</v>
      </c>
      <c r="CZ15" s="34">
        <v>0</v>
      </c>
      <c r="DA15" s="34">
        <v>0</v>
      </c>
      <c r="DB15" s="34">
        <v>0</v>
      </c>
      <c r="DC15" s="34">
        <v>806.558</v>
      </c>
      <c r="DD15" s="34">
        <v>4150</v>
      </c>
      <c r="DE15" s="34">
        <v>678.2</v>
      </c>
      <c r="DF15" s="34">
        <v>678.2052</v>
      </c>
      <c r="DG15" s="34">
        <v>0</v>
      </c>
      <c r="DH15" s="34">
        <v>0</v>
      </c>
      <c r="DI15" s="34">
        <f t="shared" si="14"/>
        <v>954562.48</v>
      </c>
      <c r="DJ15" s="34">
        <f t="shared" si="14"/>
        <v>212778.325</v>
      </c>
      <c r="DK15" s="34">
        <f t="shared" si="15"/>
        <v>224884.1952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f aca="true" t="shared" si="18" ref="EE15:EF17">DL15+DO15+DR15+DU15+DX15+EA15</f>
        <v>0</v>
      </c>
      <c r="EF15" s="34">
        <f t="shared" si="18"/>
        <v>0</v>
      </c>
      <c r="EG15" s="34">
        <f t="shared" si="17"/>
        <v>0</v>
      </c>
    </row>
    <row r="16" spans="2:137" ht="17.25">
      <c r="B16" s="35">
        <v>7</v>
      </c>
      <c r="C16" s="36" t="s">
        <v>58</v>
      </c>
      <c r="D16" s="42">
        <v>82923</v>
      </c>
      <c r="E16" s="42">
        <v>2000</v>
      </c>
      <c r="F16" s="34">
        <f t="shared" si="0"/>
        <v>182211.6</v>
      </c>
      <c r="G16" s="34">
        <f t="shared" si="0"/>
        <v>40821.379199999996</v>
      </c>
      <c r="H16" s="34">
        <f t="shared" si="0"/>
        <v>38830.56</v>
      </c>
      <c r="I16" s="34">
        <f t="shared" si="1"/>
        <v>95.1230966738135</v>
      </c>
      <c r="J16" s="34">
        <f t="shared" si="2"/>
        <v>-138862</v>
      </c>
      <c r="K16" s="34">
        <f t="shared" si="3"/>
        <v>-23022.892999999996</v>
      </c>
      <c r="L16" s="34">
        <v>43349.6</v>
      </c>
      <c r="M16" s="34">
        <v>15807.667</v>
      </c>
      <c r="N16" s="34">
        <f t="shared" si="4"/>
        <v>160286</v>
      </c>
      <c r="O16" s="34">
        <f t="shared" si="4"/>
        <v>35339.9792</v>
      </c>
      <c r="P16" s="34">
        <f t="shared" si="5"/>
        <v>33349.16</v>
      </c>
      <c r="Q16" s="34">
        <f t="shared" si="6"/>
        <v>94.36666561478904</v>
      </c>
      <c r="R16" s="34">
        <f t="shared" si="7"/>
        <v>163.0859999999999</v>
      </c>
      <c r="S16" s="34">
        <v>737.815</v>
      </c>
      <c r="T16" s="34">
        <f t="shared" si="8"/>
        <v>5225.4</v>
      </c>
      <c r="U16" s="34">
        <f t="shared" si="8"/>
        <v>849.6</v>
      </c>
      <c r="V16" s="34">
        <f t="shared" si="8"/>
        <v>900.901</v>
      </c>
      <c r="W16" s="34">
        <f t="shared" si="9"/>
        <v>106.03825329566854</v>
      </c>
      <c r="X16" s="34">
        <v>5225.4</v>
      </c>
      <c r="Y16" s="34">
        <v>849.6</v>
      </c>
      <c r="Z16" s="34">
        <v>900.901</v>
      </c>
      <c r="AA16" s="34">
        <f>Z16/Y16*100</f>
        <v>106.03825329566854</v>
      </c>
      <c r="AB16" s="34">
        <v>22294.3</v>
      </c>
      <c r="AC16" s="34">
        <v>3210.3792</v>
      </c>
      <c r="AD16" s="34">
        <v>10808.991</v>
      </c>
      <c r="AE16" s="34">
        <f t="shared" si="10"/>
        <v>336.68891824367665</v>
      </c>
      <c r="AF16" s="34">
        <v>0</v>
      </c>
      <c r="AG16" s="34">
        <v>0</v>
      </c>
      <c r="AH16" s="34">
        <v>0</v>
      </c>
      <c r="AI16" s="34">
        <v>0</v>
      </c>
      <c r="AJ16" s="34">
        <v>720</v>
      </c>
      <c r="AK16" s="34">
        <v>180</v>
      </c>
      <c r="AL16" s="34">
        <v>173.6</v>
      </c>
      <c r="AM16" s="34">
        <f t="shared" si="11"/>
        <v>96.44444444444444</v>
      </c>
      <c r="AN16" s="34">
        <v>0</v>
      </c>
      <c r="AO16" s="34">
        <f>AN16/12*2</f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21925.6</v>
      </c>
      <c r="AY16" s="34">
        <v>5481.4</v>
      </c>
      <c r="AZ16" s="34">
        <v>5481.4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f t="shared" si="12"/>
        <v>129354.7</v>
      </c>
      <c r="BP16" s="34">
        <f t="shared" si="12"/>
        <v>31000</v>
      </c>
      <c r="BQ16" s="34">
        <f t="shared" si="12"/>
        <v>21425.668</v>
      </c>
      <c r="BR16" s="34">
        <f t="shared" si="13"/>
        <v>69.11505806451613</v>
      </c>
      <c r="BS16" s="34">
        <v>129354.7</v>
      </c>
      <c r="BT16" s="34">
        <v>31000</v>
      </c>
      <c r="BU16" s="34">
        <v>21425.668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/>
      <c r="CO16" s="34">
        <v>2691.6</v>
      </c>
      <c r="CP16" s="34">
        <v>100</v>
      </c>
      <c r="CQ16" s="34">
        <v>40</v>
      </c>
      <c r="CR16" s="34">
        <v>2243.6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f>DD16/12*1</f>
        <v>0</v>
      </c>
      <c r="DF16" s="34">
        <v>0</v>
      </c>
      <c r="DG16" s="34">
        <v>0</v>
      </c>
      <c r="DH16" s="34">
        <v>0</v>
      </c>
      <c r="DI16" s="34">
        <f t="shared" si="14"/>
        <v>182211.6</v>
      </c>
      <c r="DJ16" s="34">
        <f t="shared" si="14"/>
        <v>40821.379199999996</v>
      </c>
      <c r="DK16" s="34">
        <f t="shared" si="15"/>
        <v>38830.56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f t="shared" si="18"/>
        <v>0</v>
      </c>
      <c r="EF16" s="34">
        <f t="shared" si="18"/>
        <v>0</v>
      </c>
      <c r="EG16" s="34">
        <f t="shared" si="17"/>
        <v>0</v>
      </c>
    </row>
    <row r="17" spans="2:137" ht="17.25">
      <c r="B17" s="35">
        <v>8</v>
      </c>
      <c r="C17" s="36" t="s">
        <v>59</v>
      </c>
      <c r="D17" s="42">
        <v>38835.6</v>
      </c>
      <c r="E17" s="42">
        <v>0</v>
      </c>
      <c r="F17" s="34">
        <f t="shared" si="0"/>
        <v>601042.3</v>
      </c>
      <c r="G17" s="34">
        <f t="shared" si="0"/>
        <v>108308.99999999999</v>
      </c>
      <c r="H17" s="34">
        <f t="shared" si="0"/>
        <v>121250.19050000001</v>
      </c>
      <c r="I17" s="34">
        <f t="shared" si="1"/>
        <v>111.94839810172749</v>
      </c>
      <c r="J17" s="34">
        <f t="shared" si="2"/>
        <v>-476197.07000000007</v>
      </c>
      <c r="K17" s="34">
        <f t="shared" si="3"/>
        <v>-65788.9805</v>
      </c>
      <c r="L17" s="34">
        <v>124845.23</v>
      </c>
      <c r="M17" s="34">
        <v>55461.21</v>
      </c>
      <c r="N17" s="34">
        <f t="shared" si="4"/>
        <v>254613.1</v>
      </c>
      <c r="O17" s="34">
        <f t="shared" si="4"/>
        <v>45093.399999999994</v>
      </c>
      <c r="P17" s="34">
        <f t="shared" si="5"/>
        <v>57910.65849999999</v>
      </c>
      <c r="Q17" s="34">
        <f t="shared" si="6"/>
        <v>128.4238014875791</v>
      </c>
      <c r="R17" s="34">
        <f t="shared" si="7"/>
        <v>8315.5497</v>
      </c>
      <c r="S17" s="34">
        <v>6529.1293</v>
      </c>
      <c r="T17" s="34">
        <f t="shared" si="8"/>
        <v>62390.1</v>
      </c>
      <c r="U17" s="34">
        <f t="shared" si="8"/>
        <v>14025.8</v>
      </c>
      <c r="V17" s="34">
        <f t="shared" si="8"/>
        <v>14844.679</v>
      </c>
      <c r="W17" s="34">
        <f t="shared" si="9"/>
        <v>105.83837642059632</v>
      </c>
      <c r="X17" s="34">
        <v>4390.1</v>
      </c>
      <c r="Y17" s="34">
        <v>1265.8</v>
      </c>
      <c r="Z17" s="34">
        <v>1554.495</v>
      </c>
      <c r="AA17" s="34">
        <f>Z17/Y17*100</f>
        <v>122.80731553167956</v>
      </c>
      <c r="AB17" s="34">
        <v>6000</v>
      </c>
      <c r="AC17" s="34">
        <v>664.1</v>
      </c>
      <c r="AD17" s="34">
        <v>812.5316</v>
      </c>
      <c r="AE17" s="34">
        <f t="shared" si="10"/>
        <v>122.35079054359284</v>
      </c>
      <c r="AF17" s="34">
        <v>58000</v>
      </c>
      <c r="AG17" s="34">
        <v>12760</v>
      </c>
      <c r="AH17" s="34">
        <v>13290.184</v>
      </c>
      <c r="AI17" s="34">
        <f>AH17/AG17*100</f>
        <v>104.15504702194356</v>
      </c>
      <c r="AJ17" s="34">
        <v>13157</v>
      </c>
      <c r="AK17" s="34">
        <v>3889.3</v>
      </c>
      <c r="AL17" s="34">
        <v>4743.934</v>
      </c>
      <c r="AM17" s="34">
        <f t="shared" si="11"/>
        <v>121.97397989355412</v>
      </c>
      <c r="AN17" s="34">
        <v>2400</v>
      </c>
      <c r="AO17" s="34">
        <v>700</v>
      </c>
      <c r="AP17" s="34">
        <v>881.8</v>
      </c>
      <c r="AQ17" s="34">
        <f>AP17/AO17*100</f>
        <v>125.97142857142856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207521.2</v>
      </c>
      <c r="AY17" s="34">
        <v>51880.3</v>
      </c>
      <c r="AZ17" s="34">
        <v>51880.3</v>
      </c>
      <c r="BA17" s="34">
        <v>0</v>
      </c>
      <c r="BB17" s="34">
        <v>0</v>
      </c>
      <c r="BC17" s="34">
        <v>0</v>
      </c>
      <c r="BD17" s="34">
        <v>6855.3</v>
      </c>
      <c r="BE17" s="34">
        <v>935.4</v>
      </c>
      <c r="BF17" s="34">
        <v>935.4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f t="shared" si="12"/>
        <v>85166</v>
      </c>
      <c r="BP17" s="34">
        <f t="shared" si="12"/>
        <v>14981.2</v>
      </c>
      <c r="BQ17" s="34">
        <f t="shared" si="12"/>
        <v>16780.484399999998</v>
      </c>
      <c r="BR17" s="34">
        <f t="shared" si="13"/>
        <v>112.01028222038285</v>
      </c>
      <c r="BS17" s="34">
        <v>83166</v>
      </c>
      <c r="BT17" s="34">
        <v>14500</v>
      </c>
      <c r="BU17" s="34">
        <v>16181.3404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2000</v>
      </c>
      <c r="CC17" s="34">
        <v>481.2</v>
      </c>
      <c r="CD17" s="34">
        <v>599.144</v>
      </c>
      <c r="CE17" s="34">
        <v>0</v>
      </c>
      <c r="CF17" s="34">
        <v>0</v>
      </c>
      <c r="CG17" s="34">
        <v>0</v>
      </c>
      <c r="CH17" s="34">
        <v>5363.2</v>
      </c>
      <c r="CI17" s="34">
        <v>946.9</v>
      </c>
      <c r="CJ17" s="34">
        <v>1070.82</v>
      </c>
      <c r="CK17" s="34">
        <v>0</v>
      </c>
      <c r="CL17" s="34">
        <v>0</v>
      </c>
      <c r="CM17" s="34">
        <v>3954.1185</v>
      </c>
      <c r="CN17" s="34"/>
      <c r="CO17" s="34">
        <v>81000</v>
      </c>
      <c r="CP17" s="34">
        <v>9900</v>
      </c>
      <c r="CQ17" s="34">
        <v>14950.117</v>
      </c>
      <c r="CR17" s="34">
        <v>50500</v>
      </c>
      <c r="CS17" s="34">
        <v>5191.1</v>
      </c>
      <c r="CT17" s="34">
        <v>5191.117</v>
      </c>
      <c r="CU17" s="34">
        <v>0</v>
      </c>
      <c r="CV17" s="34">
        <v>0</v>
      </c>
      <c r="CW17" s="34">
        <v>0</v>
      </c>
      <c r="CX17" s="34">
        <v>1000</v>
      </c>
      <c r="CY17" s="34">
        <v>400</v>
      </c>
      <c r="CZ17" s="34">
        <v>410</v>
      </c>
      <c r="DA17" s="34">
        <v>77465.5</v>
      </c>
      <c r="DB17" s="34">
        <v>6000</v>
      </c>
      <c r="DC17" s="34">
        <v>6000</v>
      </c>
      <c r="DD17" s="34">
        <v>3500</v>
      </c>
      <c r="DE17" s="34">
        <v>533</v>
      </c>
      <c r="DF17" s="34">
        <v>532.994</v>
      </c>
      <c r="DG17" s="34">
        <v>0</v>
      </c>
      <c r="DH17" s="34">
        <v>0</v>
      </c>
      <c r="DI17" s="34">
        <f t="shared" si="14"/>
        <v>551818.3</v>
      </c>
      <c r="DJ17" s="34">
        <f t="shared" si="14"/>
        <v>104855.99999999999</v>
      </c>
      <c r="DK17" s="34">
        <f t="shared" si="15"/>
        <v>117797.17850000001</v>
      </c>
      <c r="DL17" s="34">
        <v>0</v>
      </c>
      <c r="DM17" s="34">
        <v>0</v>
      </c>
      <c r="DN17" s="34">
        <v>0</v>
      </c>
      <c r="DO17" s="34">
        <v>27000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22224</v>
      </c>
      <c r="DV17" s="34">
        <v>3453</v>
      </c>
      <c r="DW17" s="34">
        <v>3453.012</v>
      </c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4">
        <f t="shared" si="18"/>
        <v>49224</v>
      </c>
      <c r="EF17" s="34">
        <f t="shared" si="18"/>
        <v>3453</v>
      </c>
      <c r="EG17" s="34">
        <f t="shared" si="17"/>
        <v>3453.012</v>
      </c>
    </row>
    <row r="18" spans="2:137" s="18" customFormat="1" ht="30" customHeight="1">
      <c r="B18" s="35"/>
      <c r="C18" s="36" t="s">
        <v>64</v>
      </c>
      <c r="D18" s="34">
        <f>SUM(D10:D17)</f>
        <v>433040.8771</v>
      </c>
      <c r="E18" s="34">
        <f>SUM(E10:E17)</f>
        <v>36509.8365</v>
      </c>
      <c r="F18" s="34">
        <f>SUM(F10:F17)</f>
        <v>5217554.379999999</v>
      </c>
      <c r="G18" s="34">
        <f>SUM(G10:G17)</f>
        <v>1077101.8958666665</v>
      </c>
      <c r="H18" s="34">
        <f>SUM(H10:H17)</f>
        <v>1136805.4662000001</v>
      </c>
      <c r="I18" s="34">
        <f t="shared" si="1"/>
        <v>105.54298256854284</v>
      </c>
      <c r="J18" s="34">
        <f aca="true" t="shared" si="19" ref="J18:P18">SUM(J10:J17)</f>
        <v>-3175808.4398999996</v>
      </c>
      <c r="K18" s="34">
        <f t="shared" si="19"/>
        <v>-365140.74</v>
      </c>
      <c r="L18" s="34">
        <f t="shared" si="19"/>
        <v>2041745.9401000002</v>
      </c>
      <c r="M18" s="34">
        <f t="shared" si="19"/>
        <v>771664.7262</v>
      </c>
      <c r="N18" s="34">
        <f t="shared" si="19"/>
        <v>1910918.5800000003</v>
      </c>
      <c r="O18" s="34">
        <f t="shared" si="19"/>
        <v>319516.87919999997</v>
      </c>
      <c r="P18" s="34">
        <f t="shared" si="19"/>
        <v>378955.5862</v>
      </c>
      <c r="Q18" s="34">
        <f t="shared" si="6"/>
        <v>118.60268138222354</v>
      </c>
      <c r="R18" s="34">
        <f>Q18/P18*100</f>
        <v>0.03129725110309603</v>
      </c>
      <c r="S18" s="34">
        <f>R18/Q18*100</f>
        <v>0.026388316636985355</v>
      </c>
      <c r="T18" s="34">
        <f>SUM(T10:T17)</f>
        <v>433417.69999999995</v>
      </c>
      <c r="U18" s="34">
        <f>SUM(U10:U17)</f>
        <v>99217.70000000001</v>
      </c>
      <c r="V18" s="34">
        <f>SUM(V10:V17)</f>
        <v>112976.1439</v>
      </c>
      <c r="W18" s="34">
        <f t="shared" si="9"/>
        <v>113.866924853126</v>
      </c>
      <c r="X18" s="34">
        <f>SUM(X10:X17)</f>
        <v>127503.8</v>
      </c>
      <c r="Y18" s="34">
        <f>SUM(Y10:Y17)</f>
        <v>29337.8</v>
      </c>
      <c r="Z18" s="34">
        <f>SUM(Z10:Z17)</f>
        <v>32261.1199</v>
      </c>
      <c r="AA18" s="34">
        <f>Z18/Y18*100</f>
        <v>109.96434599731406</v>
      </c>
      <c r="AB18" s="34">
        <f>SUM(AB10:AB17)</f>
        <v>182728.09999999998</v>
      </c>
      <c r="AC18" s="34">
        <f>SUM(AC10:AC17)</f>
        <v>26406.8792</v>
      </c>
      <c r="AD18" s="34">
        <f>SUM(AD10:AD17)</f>
        <v>38789.778900000005</v>
      </c>
      <c r="AE18" s="34">
        <f t="shared" si="10"/>
        <v>146.89270400418997</v>
      </c>
      <c r="AF18" s="34">
        <f>SUM(AF10:AF17)</f>
        <v>305913.9</v>
      </c>
      <c r="AG18" s="34">
        <f>SUM(AG10:AG17)</f>
        <v>69879.9</v>
      </c>
      <c r="AH18" s="34">
        <f>SUM(AH10:AH17)</f>
        <v>80715.02399999999</v>
      </c>
      <c r="AI18" s="34">
        <f>AH18/AG18*100</f>
        <v>115.50535132420052</v>
      </c>
      <c r="AJ18" s="34">
        <f>SUM(AJ10:AJ17)</f>
        <v>79262.18</v>
      </c>
      <c r="AK18" s="34">
        <f>SUM(AK10:AK17)</f>
        <v>25157.3</v>
      </c>
      <c r="AL18" s="34">
        <f>SUM(AL10:AL17)</f>
        <v>28065.29</v>
      </c>
      <c r="AM18" s="34">
        <f t="shared" si="11"/>
        <v>111.55922932906155</v>
      </c>
      <c r="AN18" s="34">
        <f>SUM(AN10:AN17)</f>
        <v>22245</v>
      </c>
      <c r="AO18" s="34">
        <f>SUM(AO10:AO17)</f>
        <v>5216.6</v>
      </c>
      <c r="AP18" s="34">
        <f>SUM(AP10:AP17)</f>
        <v>6185.2</v>
      </c>
      <c r="AQ18" s="34">
        <f>AP18/AO18*100</f>
        <v>118.56764942682972</v>
      </c>
      <c r="AR18" s="34">
        <f aca="true" t="shared" si="20" ref="AR18:BL18">SUM(AR10:AR17)</f>
        <v>0</v>
      </c>
      <c r="AS18" s="34">
        <f t="shared" si="20"/>
        <v>0</v>
      </c>
      <c r="AT18" s="34">
        <f t="shared" si="20"/>
        <v>0</v>
      </c>
      <c r="AU18" s="34">
        <f t="shared" si="20"/>
        <v>0</v>
      </c>
      <c r="AV18" s="34">
        <f t="shared" si="20"/>
        <v>0</v>
      </c>
      <c r="AW18" s="34">
        <f t="shared" si="20"/>
        <v>0</v>
      </c>
      <c r="AX18" s="34">
        <f t="shared" si="20"/>
        <v>2918152.6</v>
      </c>
      <c r="AY18" s="34">
        <f t="shared" si="20"/>
        <v>729538.2000000001</v>
      </c>
      <c r="AZ18" s="34">
        <f t="shared" si="20"/>
        <v>729538.2000000001</v>
      </c>
      <c r="BA18" s="34">
        <f t="shared" si="20"/>
        <v>0</v>
      </c>
      <c r="BB18" s="34">
        <f t="shared" si="20"/>
        <v>0</v>
      </c>
      <c r="BC18" s="34">
        <f t="shared" si="20"/>
        <v>0</v>
      </c>
      <c r="BD18" s="34">
        <f t="shared" si="20"/>
        <v>38862.1</v>
      </c>
      <c r="BE18" s="34">
        <f t="shared" si="20"/>
        <v>6002</v>
      </c>
      <c r="BF18" s="34">
        <f t="shared" si="20"/>
        <v>6002</v>
      </c>
      <c r="BG18" s="34">
        <f t="shared" si="20"/>
        <v>0</v>
      </c>
      <c r="BH18" s="34">
        <f t="shared" si="20"/>
        <v>0</v>
      </c>
      <c r="BI18" s="34">
        <f t="shared" si="20"/>
        <v>0</v>
      </c>
      <c r="BJ18" s="34">
        <f t="shared" si="20"/>
        <v>0</v>
      </c>
      <c r="BK18" s="34">
        <f t="shared" si="20"/>
        <v>0</v>
      </c>
      <c r="BL18" s="34">
        <f t="shared" si="20"/>
        <v>0</v>
      </c>
      <c r="BM18" s="34"/>
      <c r="BN18" s="34"/>
      <c r="BO18" s="34">
        <f>SUM(BO10:BO17)</f>
        <v>621071.2</v>
      </c>
      <c r="BP18" s="34">
        <f>SUM(BP10:BP17)</f>
        <v>108810.59999999999</v>
      </c>
      <c r="BQ18" s="34">
        <f>SUM(BQ10:BQ17)</f>
        <v>109415.16170000001</v>
      </c>
      <c r="BR18" s="34">
        <f t="shared" si="13"/>
        <v>100.55560919616289</v>
      </c>
      <c r="BS18" s="34">
        <f aca="true" t="shared" si="21" ref="BS18:DI18">SUM(BS10:BS17)</f>
        <v>468480</v>
      </c>
      <c r="BT18" s="34">
        <f t="shared" si="21"/>
        <v>74316.2</v>
      </c>
      <c r="BU18" s="34">
        <f t="shared" si="21"/>
        <v>70085.2917</v>
      </c>
      <c r="BV18" s="34">
        <f t="shared" si="21"/>
        <v>0</v>
      </c>
      <c r="BW18" s="34">
        <f t="shared" si="21"/>
        <v>0</v>
      </c>
      <c r="BX18" s="34">
        <f t="shared" si="21"/>
        <v>40</v>
      </c>
      <c r="BY18" s="34">
        <f t="shared" si="21"/>
        <v>125015</v>
      </c>
      <c r="BZ18" s="34">
        <f t="shared" si="21"/>
        <v>30154.1</v>
      </c>
      <c r="CA18" s="34">
        <f t="shared" si="21"/>
        <v>34207.547</v>
      </c>
      <c r="CB18" s="34">
        <f t="shared" si="21"/>
        <v>27576.2</v>
      </c>
      <c r="CC18" s="34">
        <f t="shared" si="21"/>
        <v>4340.3</v>
      </c>
      <c r="CD18" s="34">
        <f t="shared" si="21"/>
        <v>5082.323</v>
      </c>
      <c r="CE18" s="34">
        <f t="shared" si="21"/>
        <v>0</v>
      </c>
      <c r="CF18" s="34">
        <f t="shared" si="21"/>
        <v>0</v>
      </c>
      <c r="CG18" s="34">
        <f t="shared" si="21"/>
        <v>0</v>
      </c>
      <c r="CH18" s="34">
        <f t="shared" si="21"/>
        <v>23009.7</v>
      </c>
      <c r="CI18" s="34">
        <f t="shared" si="21"/>
        <v>2617.4166666666665</v>
      </c>
      <c r="CJ18" s="34">
        <f t="shared" si="21"/>
        <v>2075.71</v>
      </c>
      <c r="CK18" s="34">
        <f t="shared" si="21"/>
        <v>6435</v>
      </c>
      <c r="CL18" s="34">
        <f t="shared" si="21"/>
        <v>1077</v>
      </c>
      <c r="CM18" s="34">
        <f t="shared" si="21"/>
        <v>4656.1595</v>
      </c>
      <c r="CN18" s="34">
        <f t="shared" si="21"/>
        <v>0</v>
      </c>
      <c r="CO18" s="34">
        <f t="shared" si="21"/>
        <v>430549.39999999997</v>
      </c>
      <c r="CP18" s="34">
        <f t="shared" si="21"/>
        <v>36190</v>
      </c>
      <c r="CQ18" s="34">
        <f t="shared" si="21"/>
        <v>53048.603</v>
      </c>
      <c r="CR18" s="34">
        <f t="shared" si="21"/>
        <v>209523.6</v>
      </c>
      <c r="CS18" s="34">
        <f t="shared" si="21"/>
        <v>18181.699999999997</v>
      </c>
      <c r="CT18" s="34">
        <f t="shared" si="21"/>
        <v>18181.605000000003</v>
      </c>
      <c r="CU18" s="34">
        <f t="shared" si="21"/>
        <v>5960</v>
      </c>
      <c r="CV18" s="34">
        <f t="shared" si="21"/>
        <v>2460</v>
      </c>
      <c r="CW18" s="34">
        <f t="shared" si="21"/>
        <v>3018.109</v>
      </c>
      <c r="CX18" s="34">
        <f t="shared" si="21"/>
        <v>8000</v>
      </c>
      <c r="CY18" s="34">
        <f t="shared" si="21"/>
        <v>2800</v>
      </c>
      <c r="CZ18" s="34">
        <f t="shared" si="21"/>
        <v>4159.7</v>
      </c>
      <c r="DA18" s="34">
        <f t="shared" si="21"/>
        <v>124465.5</v>
      </c>
      <c r="DB18" s="34">
        <f t="shared" si="21"/>
        <v>14074.4</v>
      </c>
      <c r="DC18" s="34">
        <f t="shared" si="21"/>
        <v>14880.957999999999</v>
      </c>
      <c r="DD18" s="34">
        <f t="shared" si="21"/>
        <v>121250</v>
      </c>
      <c r="DE18" s="34">
        <f t="shared" si="21"/>
        <v>12180.800000000001</v>
      </c>
      <c r="DF18" s="34">
        <f t="shared" si="21"/>
        <v>18641.4402</v>
      </c>
      <c r="DG18" s="34">
        <f t="shared" si="21"/>
        <v>0</v>
      </c>
      <c r="DH18" s="34">
        <f t="shared" si="21"/>
        <v>0</v>
      </c>
      <c r="DI18" s="34">
        <f t="shared" si="21"/>
        <v>5015408.4799999995</v>
      </c>
      <c r="DJ18" s="34">
        <f>Y18+AC18+AG18+AK18+AO18+AS18+AV18+AY18+BE18+BH18+BK18+BT18+BW18+BZ18+CC18+CF18+CI18+CL18+CP18+CV18+CY18+DB18+DE18+BB18</f>
        <v>1071748.8958666667</v>
      </c>
      <c r="DK18" s="34">
        <f aca="true" t="shared" si="22" ref="DK18:EG18">SUM(DK10:DK17)</f>
        <v>1131452.4542</v>
      </c>
      <c r="DL18" s="34">
        <f t="shared" si="22"/>
        <v>1900</v>
      </c>
      <c r="DM18" s="34">
        <f t="shared" si="22"/>
        <v>1900</v>
      </c>
      <c r="DN18" s="34">
        <f t="shared" si="22"/>
        <v>1900</v>
      </c>
      <c r="DO18" s="34">
        <f t="shared" si="22"/>
        <v>39721.9</v>
      </c>
      <c r="DP18" s="34">
        <f t="shared" si="22"/>
        <v>0</v>
      </c>
      <c r="DQ18" s="34">
        <f t="shared" si="22"/>
        <v>0</v>
      </c>
      <c r="DR18" s="34">
        <f t="shared" si="22"/>
        <v>0</v>
      </c>
      <c r="DS18" s="34">
        <f t="shared" si="22"/>
        <v>0</v>
      </c>
      <c r="DT18" s="34">
        <f t="shared" si="22"/>
        <v>0</v>
      </c>
      <c r="DU18" s="34">
        <f t="shared" si="22"/>
        <v>160524</v>
      </c>
      <c r="DV18" s="34">
        <f t="shared" si="22"/>
        <v>3453</v>
      </c>
      <c r="DW18" s="34">
        <f t="shared" si="22"/>
        <v>3453.012</v>
      </c>
      <c r="DX18" s="34">
        <f t="shared" si="22"/>
        <v>0</v>
      </c>
      <c r="DY18" s="34">
        <f t="shared" si="22"/>
        <v>0</v>
      </c>
      <c r="DZ18" s="34">
        <f t="shared" si="22"/>
        <v>0</v>
      </c>
      <c r="EA18" s="34">
        <f t="shared" si="22"/>
        <v>47900</v>
      </c>
      <c r="EB18" s="34">
        <f t="shared" si="22"/>
        <v>0</v>
      </c>
      <c r="EC18" s="34">
        <f t="shared" si="22"/>
        <v>0</v>
      </c>
      <c r="ED18" s="34">
        <f t="shared" si="22"/>
        <v>0</v>
      </c>
      <c r="EE18" s="34">
        <f t="shared" si="22"/>
        <v>250045.9</v>
      </c>
      <c r="EF18" s="34">
        <f t="shared" si="22"/>
        <v>5353</v>
      </c>
      <c r="EG18" s="34">
        <f t="shared" si="22"/>
        <v>5353.012000000001</v>
      </c>
    </row>
  </sheetData>
  <sheetProtection/>
  <protectedRanges>
    <protectedRange sqref="D17" name="Range1_1"/>
  </protectedRanges>
  <mergeCells count="136">
    <mergeCell ref="B2:Q2"/>
    <mergeCell ref="DY7:DZ7"/>
    <mergeCell ref="EA7:EA8"/>
    <mergeCell ref="EB7:EC7"/>
    <mergeCell ref="EE7:EE8"/>
    <mergeCell ref="EF7:EG7"/>
    <mergeCell ref="DG8:DG9"/>
    <mergeCell ref="DP7:DQ7"/>
    <mergeCell ref="DR7:DR8"/>
    <mergeCell ref="DS7:DT7"/>
    <mergeCell ref="DV7:DW7"/>
    <mergeCell ref="DX7:DX8"/>
    <mergeCell ref="DD7:DD8"/>
    <mergeCell ref="DI7:DI8"/>
    <mergeCell ref="DJ7:DK7"/>
    <mergeCell ref="DL7:DL8"/>
    <mergeCell ref="DM7:DN7"/>
    <mergeCell ref="DO7:DO8"/>
    <mergeCell ref="CV7:CW7"/>
    <mergeCell ref="CX7:CX8"/>
    <mergeCell ref="CY7:CZ7"/>
    <mergeCell ref="DA7:DA8"/>
    <mergeCell ref="DB7:DC7"/>
    <mergeCell ref="DU7:DU8"/>
    <mergeCell ref="CN7:CN8"/>
    <mergeCell ref="CO7:CO8"/>
    <mergeCell ref="CP7:CQ7"/>
    <mergeCell ref="CR7:CR8"/>
    <mergeCell ref="CS7:CT7"/>
    <mergeCell ref="CU7:CU8"/>
    <mergeCell ref="CE7:CE8"/>
    <mergeCell ref="CF7:CG7"/>
    <mergeCell ref="CH7:CH8"/>
    <mergeCell ref="CI7:CJ7"/>
    <mergeCell ref="CK7:CK8"/>
    <mergeCell ref="CL7:CM7"/>
    <mergeCell ref="BV7:BV8"/>
    <mergeCell ref="BW7:BX7"/>
    <mergeCell ref="BY7:BY8"/>
    <mergeCell ref="BZ7:CA7"/>
    <mergeCell ref="CB7:CB8"/>
    <mergeCell ref="CC7:CD7"/>
    <mergeCell ref="BJ7:BJ8"/>
    <mergeCell ref="BK7:BL7"/>
    <mergeCell ref="BO7:BO8"/>
    <mergeCell ref="BQ7:BR7"/>
    <mergeCell ref="BS7:BS8"/>
    <mergeCell ref="BT7:BU7"/>
    <mergeCell ref="BA7:BA8"/>
    <mergeCell ref="BB7:BC7"/>
    <mergeCell ref="BD7:BD8"/>
    <mergeCell ref="BE7:BF7"/>
    <mergeCell ref="BG7:BG8"/>
    <mergeCell ref="BH7:BI7"/>
    <mergeCell ref="AR7:AR8"/>
    <mergeCell ref="AS7:AT7"/>
    <mergeCell ref="AU7:AU8"/>
    <mergeCell ref="AV7:AW7"/>
    <mergeCell ref="AX7:AX8"/>
    <mergeCell ref="AY7:AZ7"/>
    <mergeCell ref="AF7:AF8"/>
    <mergeCell ref="AH7:AI7"/>
    <mergeCell ref="AJ7:AJ8"/>
    <mergeCell ref="AL7:AM7"/>
    <mergeCell ref="AN7:AN8"/>
    <mergeCell ref="AP7:AQ7"/>
    <mergeCell ref="T7:T8"/>
    <mergeCell ref="U7:W7"/>
    <mergeCell ref="X7:X8"/>
    <mergeCell ref="Z7:AA7"/>
    <mergeCell ref="AB7:AB8"/>
    <mergeCell ref="AD7:AE7"/>
    <mergeCell ref="DU6:DW6"/>
    <mergeCell ref="DX6:DZ6"/>
    <mergeCell ref="EA6:EC6"/>
    <mergeCell ref="F7:F8"/>
    <mergeCell ref="G7:I7"/>
    <mergeCell ref="J7:J8"/>
    <mergeCell ref="L7:L8"/>
    <mergeCell ref="M7:M8"/>
    <mergeCell ref="N7:N8"/>
    <mergeCell ref="O7:Q7"/>
    <mergeCell ref="CK6:CN6"/>
    <mergeCell ref="CO6:CQ6"/>
    <mergeCell ref="CR6:CT6"/>
    <mergeCell ref="CU6:CW6"/>
    <mergeCell ref="DL6:DN6"/>
    <mergeCell ref="DO6:DQ6"/>
    <mergeCell ref="BS6:BU6"/>
    <mergeCell ref="BV6:BX6"/>
    <mergeCell ref="BY6:CA6"/>
    <mergeCell ref="CB6:CD6"/>
    <mergeCell ref="CE6:CG6"/>
    <mergeCell ref="CH6:CJ6"/>
    <mergeCell ref="AU6:AW6"/>
    <mergeCell ref="AX6:AZ6"/>
    <mergeCell ref="BA6:BC6"/>
    <mergeCell ref="BD6:BF6"/>
    <mergeCell ref="BG6:BI6"/>
    <mergeCell ref="BO6:BR6"/>
    <mergeCell ref="X6:AA6"/>
    <mergeCell ref="AB6:AE6"/>
    <mergeCell ref="AF6:AI6"/>
    <mergeCell ref="AJ6:AM6"/>
    <mergeCell ref="AN6:AQ6"/>
    <mergeCell ref="AR6:AT6"/>
    <mergeCell ref="ED4:ED8"/>
    <mergeCell ref="EE4:EG6"/>
    <mergeCell ref="T5:AT5"/>
    <mergeCell ref="AU5:BI5"/>
    <mergeCell ref="BJ5:BL6"/>
    <mergeCell ref="BO5:CD5"/>
    <mergeCell ref="CE5:CM5"/>
    <mergeCell ref="CO5:CW5"/>
    <mergeCell ref="CX5:CZ6"/>
    <mergeCell ref="DA5:DC6"/>
    <mergeCell ref="N4:Q6"/>
    <mergeCell ref="T4:DF4"/>
    <mergeCell ref="DH4:DH8"/>
    <mergeCell ref="DI4:DK6"/>
    <mergeCell ref="DL4:EC4"/>
    <mergeCell ref="DD5:DG6"/>
    <mergeCell ref="DL5:DQ5"/>
    <mergeCell ref="DR5:DT6"/>
    <mergeCell ref="DU5:EC5"/>
    <mergeCell ref="T6:W6"/>
    <mergeCell ref="B1:Q1"/>
    <mergeCell ref="X3:Z3"/>
    <mergeCell ref="CA3:CB3"/>
    <mergeCell ref="B4:B8"/>
    <mergeCell ref="C4:C8"/>
    <mergeCell ref="D4:D8"/>
    <mergeCell ref="E4:E8"/>
    <mergeCell ref="F4:I6"/>
    <mergeCell ref="J4:K6"/>
    <mergeCell ref="L4:M6"/>
  </mergeCells>
  <printOptions/>
  <pageMargins left="0.25" right="0.24" top="0.34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2018-04-05T06:43:05Z</cp:lastPrinted>
  <dcterms:created xsi:type="dcterms:W3CDTF">2002-03-15T09:46:46Z</dcterms:created>
  <dcterms:modified xsi:type="dcterms:W3CDTF">2018-04-16T13:44:46Z</dcterms:modified>
  <cp:category/>
  <cp:version/>
  <cp:contentType/>
  <cp:contentStatus/>
</cp:coreProperties>
</file>