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5480" windowHeight="8265" tabRatio="578" activeTab="0"/>
  </bookViews>
  <sheets>
    <sheet name="Syunik" sheetId="1" r:id="rId1"/>
  </sheets>
  <definedNames/>
  <calcPr fullCalcOnLoad="1"/>
</workbook>
</file>

<file path=xl/sharedStrings.xml><?xml version="1.0" encoding="utf-8"?>
<sst xmlns="http://schemas.openxmlformats.org/spreadsheetml/2006/main" count="193" uniqueCount="71">
  <si>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</si>
  <si>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</si>
  <si>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</si>
  <si>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</si>
  <si>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</si>
  <si>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</si>
  <si>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</si>
  <si>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</si>
  <si>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</si>
  <si>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</si>
  <si>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</si>
  <si>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</si>
  <si>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</si>
  <si>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</si>
  <si>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</si>
  <si>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</si>
  <si>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</si>
  <si>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</si>
  <si>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</si>
  <si>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</si>
  <si>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</si>
  <si>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</si>
  <si>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</si>
  <si>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</si>
  <si>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</si>
  <si>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</si>
  <si>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</si>
  <si>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</si>
  <si>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</si>
  <si>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</si>
  <si>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</si>
  <si>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</si>
  <si>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</si>
  <si>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</si>
  <si>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</si>
  <si>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</si>
  <si>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</si>
  <si>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</si>
  <si>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</si>
  <si>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</si>
  <si>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</si>
  <si>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</si>
  <si>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</si>
  <si>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</si>
  <si>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</si>
  <si>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</si>
  <si>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</si>
  <si>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</si>
  <si>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</si>
  <si>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</si>
  <si>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 xml:space="preserve">փաստ.                                                                            </t>
  </si>
  <si>
    <t>կատ. %-ը</t>
  </si>
  <si>
    <t>ք.Կապան</t>
  </si>
  <si>
    <t>ք.Քաջարան</t>
  </si>
  <si>
    <t>ք.Գորիս</t>
  </si>
  <si>
    <t>Տաթև</t>
  </si>
  <si>
    <t>Տեղ</t>
  </si>
  <si>
    <t>ք. Սիսիան</t>
  </si>
  <si>
    <t>Գորայք</t>
  </si>
  <si>
    <t>ք.Մեղրի</t>
  </si>
  <si>
    <t>ՀԱՇՎԵՏՎՈՒԹՅՈՒՆ</t>
  </si>
  <si>
    <t xml:space="preserve"> որից աղբահանության գումար</t>
  </si>
  <si>
    <t xml:space="preserve">ծրագիր   տարեկան                                                                                                                                                                                                                             </t>
  </si>
  <si>
    <r>
      <t xml:space="preserve">
բ) Պետական բյուջեից համայնքի վարչական բյուջեին տրամադրվող այլ դոտացիաներ </t>
    </r>
  </si>
  <si>
    <t>Ընդամենը</t>
  </si>
  <si>
    <t>հաշվետու ժամանակաշրջան</t>
  </si>
  <si>
    <t xml:space="preserve">           </t>
  </si>
  <si>
    <t xml:space="preserve">                                                      </t>
  </si>
  <si>
    <t xml:space="preserve">         Այդ թվում աղբահանության վճար</t>
  </si>
  <si>
    <t>ՀՀ Սյունիքի մարզի համայնքների  բյուջետային եկամուտների վերաբերյալ (աճողական) 2019 թվականի ապրիլի 30-ի դրությամբ</t>
  </si>
  <si>
    <t xml:space="preserve">ծրագիր  /4ամիս/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</si>
</sst>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#,##0.000"/>
    <numFmt numFmtId="212" formatCode="#,##0;[Red]#,##0"/>
    <numFmt numFmtId="213" formatCode="#,##0.0;[Red]#,##0.0"/>
    <numFmt numFmtId="214" formatCode="#,##0.00;[Red]#,##0.00"/>
    <numFmt numFmtId="215" formatCode="#,##0.000000000000"/>
    <numFmt numFmtId="216" formatCode="#,##0.0000000000000"/>
  </numFmts>
  <fonts count="45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96" fontId="8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14" fontId="8" fillId="0" borderId="0" xfId="0" applyNumberFormat="1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 vertical="center" wrapText="1"/>
      <protection/>
    </xf>
    <xf numFmtId="4" fontId="7" fillId="35" borderId="14" xfId="0" applyNumberFormat="1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Alignment="1" applyProtection="1">
      <alignment/>
      <protection/>
    </xf>
    <xf numFmtId="0" fontId="3" fillId="36" borderId="0" xfId="0" applyFont="1" applyFill="1" applyAlignment="1" applyProtection="1">
      <alignment vertical="center"/>
      <protection locked="0"/>
    </xf>
    <xf numFmtId="0" fontId="8" fillId="36" borderId="12" xfId="0" applyFont="1" applyFill="1" applyBorder="1" applyAlignment="1" applyProtection="1">
      <alignment horizontal="center"/>
      <protection locked="0"/>
    </xf>
    <xf numFmtId="0" fontId="8" fillId="36" borderId="0" xfId="0" applyFont="1" applyFill="1" applyAlignment="1" applyProtection="1">
      <alignment/>
      <protection locked="0"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7" fillId="36" borderId="13" xfId="0" applyNumberFormat="1" applyFont="1" applyFill="1" applyBorder="1" applyAlignment="1" applyProtection="1">
      <alignment horizontal="center" vertical="center" wrapText="1"/>
      <protection/>
    </xf>
    <xf numFmtId="0" fontId="7" fillId="36" borderId="10" xfId="0" applyFont="1" applyFill="1" applyBorder="1" applyAlignment="1" applyProtection="1">
      <alignment vertical="center" wrapText="1"/>
      <protection/>
    </xf>
    <xf numFmtId="0" fontId="7" fillId="36" borderId="16" xfId="0" applyFont="1" applyFill="1" applyBorder="1" applyAlignment="1" applyProtection="1">
      <alignment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207" fontId="5" fillId="33" borderId="17" xfId="0" applyNumberFormat="1" applyFont="1" applyFill="1" applyBorder="1" applyAlignment="1" applyProtection="1">
      <alignment horizontal="center" vertical="center" wrapText="1"/>
      <protection/>
    </xf>
    <xf numFmtId="3" fontId="5" fillId="36" borderId="17" xfId="0" applyNumberFormat="1" applyFont="1" applyFill="1" applyBorder="1" applyAlignment="1" applyProtection="1">
      <alignment horizontal="center" vertical="center"/>
      <protection locked="0"/>
    </xf>
    <xf numFmtId="3" fontId="5" fillId="36" borderId="17" xfId="0" applyNumberFormat="1" applyFont="1" applyFill="1" applyBorder="1" applyAlignment="1" applyProtection="1">
      <alignment horizontal="left" vertical="center"/>
      <protection locked="0"/>
    </xf>
    <xf numFmtId="0" fontId="7" fillId="38" borderId="11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10" fillId="0" borderId="0" xfId="0" applyFont="1" applyAlignment="1" applyProtection="1">
      <alignment vertical="center" wrapText="1"/>
      <protection locked="0"/>
    </xf>
    <xf numFmtId="207" fontId="5" fillId="36" borderId="17" xfId="0" applyNumberFormat="1" applyFont="1" applyFill="1" applyBorder="1" applyAlignment="1" applyProtection="1">
      <alignment horizontal="center" vertical="center" wrapText="1"/>
      <protection/>
    </xf>
    <xf numFmtId="207" fontId="7" fillId="33" borderId="17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 applyProtection="1">
      <alignment horizontal="center" vertical="center" wrapText="1"/>
      <protection locked="0"/>
    </xf>
    <xf numFmtId="4" fontId="7" fillId="36" borderId="18" xfId="0" applyNumberFormat="1" applyFont="1" applyFill="1" applyBorder="1" applyAlignment="1" applyProtection="1">
      <alignment horizontal="center" vertical="center" wrapText="1"/>
      <protection/>
    </xf>
    <xf numFmtId="4" fontId="7" fillId="36" borderId="16" xfId="0" applyNumberFormat="1" applyFont="1" applyFill="1" applyBorder="1" applyAlignment="1" applyProtection="1">
      <alignment horizontal="center" vertical="center" wrapText="1"/>
      <protection/>
    </xf>
    <xf numFmtId="4" fontId="7" fillId="39" borderId="11" xfId="0" applyNumberFormat="1" applyFont="1" applyFill="1" applyBorder="1" applyAlignment="1" applyProtection="1">
      <alignment horizontal="center" vertical="center" wrapText="1"/>
      <protection/>
    </xf>
    <xf numFmtId="4" fontId="7" fillId="39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9" xfId="0" applyNumberFormat="1" applyFont="1" applyBorder="1" applyAlignment="1" applyProtection="1">
      <alignment horizontal="center" vertical="center" wrapText="1"/>
      <protection/>
    </xf>
    <xf numFmtId="0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36" borderId="16" xfId="0" applyNumberFormat="1" applyFont="1" applyFill="1" applyBorder="1" applyAlignment="1" applyProtection="1">
      <alignment horizontal="center" vertical="center" wrapText="1"/>
      <protection/>
    </xf>
    <xf numFmtId="4" fontId="7" fillId="36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" fontId="7" fillId="33" borderId="21" xfId="0" applyNumberFormat="1" applyFont="1" applyFill="1" applyBorder="1" applyAlignment="1" applyProtection="1">
      <alignment horizontal="center" vertic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/>
    </xf>
    <xf numFmtId="4" fontId="7" fillId="39" borderId="20" xfId="0" applyNumberFormat="1" applyFont="1" applyFill="1" applyBorder="1" applyAlignment="1" applyProtection="1">
      <alignment horizontal="center" vertical="center" wrapText="1"/>
      <protection/>
    </xf>
    <xf numFmtId="4" fontId="7" fillId="39" borderId="21" xfId="0" applyNumberFormat="1" applyFont="1" applyFill="1" applyBorder="1" applyAlignment="1" applyProtection="1">
      <alignment horizontal="center" vertical="center" wrapText="1"/>
      <protection/>
    </xf>
    <xf numFmtId="4" fontId="7" fillId="40" borderId="11" xfId="0" applyNumberFormat="1" applyFont="1" applyFill="1" applyBorder="1" applyAlignment="1" applyProtection="1">
      <alignment horizontal="center" vertical="center" wrapText="1"/>
      <protection/>
    </xf>
    <xf numFmtId="4" fontId="7" fillId="40" borderId="19" xfId="0" applyNumberFormat="1" applyFont="1" applyFill="1" applyBorder="1" applyAlignment="1" applyProtection="1">
      <alignment horizontal="center" vertical="center" wrapText="1"/>
      <protection/>
    </xf>
    <xf numFmtId="0" fontId="7" fillId="40" borderId="14" xfId="0" applyNumberFormat="1" applyFont="1" applyFill="1" applyBorder="1" applyAlignment="1" applyProtection="1">
      <alignment horizontal="center" vertical="center" wrapText="1"/>
      <protection/>
    </xf>
    <xf numFmtId="0" fontId="7" fillId="4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>
      <alignment/>
    </xf>
    <xf numFmtId="4" fontId="7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0" fontId="7" fillId="41" borderId="18" xfId="0" applyFont="1" applyFill="1" applyBorder="1" applyAlignment="1" applyProtection="1">
      <alignment horizontal="center" vertical="center" wrapText="1"/>
      <protection/>
    </xf>
    <xf numFmtId="0" fontId="7" fillId="41" borderId="10" xfId="0" applyFont="1" applyFill="1" applyBorder="1" applyAlignment="1" applyProtection="1">
      <alignment horizontal="center" vertical="center" wrapText="1"/>
      <protection/>
    </xf>
    <xf numFmtId="0" fontId="7" fillId="41" borderId="16" xfId="0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NumberFormat="1" applyFont="1" applyFill="1" applyBorder="1" applyAlignment="1" applyProtection="1">
      <alignment horizontal="center" vertical="center" wrapText="1"/>
      <protection/>
    </xf>
    <xf numFmtId="0" fontId="9" fillId="33" borderId="17" xfId="0" applyNumberFormat="1" applyFont="1" applyFill="1" applyBorder="1" applyAlignment="1" applyProtection="1">
      <alignment horizontal="center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7" fillId="33" borderId="15" xfId="0" applyNumberFormat="1" applyFont="1" applyFill="1" applyBorder="1" applyAlignment="1" applyProtection="1">
      <alignment horizontal="center" vertical="center" wrapText="1"/>
      <protection/>
    </xf>
    <xf numFmtId="4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5" fillId="37" borderId="20" xfId="0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 applyProtection="1">
      <alignment horizontal="center" vertical="center" wrapText="1"/>
      <protection/>
    </xf>
    <xf numFmtId="0" fontId="5" fillId="37" borderId="14" xfId="0" applyFont="1" applyFill="1" applyBorder="1" applyAlignment="1" applyProtection="1">
      <alignment horizontal="center" vertical="center" wrapText="1"/>
      <protection/>
    </xf>
    <xf numFmtId="0" fontId="5" fillId="37" borderId="23" xfId="0" applyFont="1" applyFill="1" applyBorder="1" applyAlignment="1" applyProtection="1">
      <alignment horizontal="center" vertical="center" wrapText="1"/>
      <protection/>
    </xf>
    <xf numFmtId="0" fontId="5" fillId="37" borderId="0" xfId="0" applyFont="1" applyFill="1" applyBorder="1" applyAlignment="1" applyProtection="1">
      <alignment horizontal="center" vertical="center" wrapText="1"/>
      <protection/>
    </xf>
    <xf numFmtId="0" fontId="5" fillId="37" borderId="24" xfId="0" applyFont="1" applyFill="1" applyBorder="1" applyAlignment="1" applyProtection="1">
      <alignment horizontal="center" vertical="center" wrapText="1"/>
      <protection/>
    </xf>
    <xf numFmtId="0" fontId="5" fillId="37" borderId="21" xfId="0" applyFont="1" applyFill="1" applyBorder="1" applyAlignment="1" applyProtection="1">
      <alignment horizontal="center" vertical="center" wrapText="1"/>
      <protection/>
    </xf>
    <xf numFmtId="0" fontId="5" fillId="37" borderId="12" xfId="0" applyFont="1" applyFill="1" applyBorder="1" applyAlignment="1" applyProtection="1">
      <alignment horizontal="center" vertical="center" wrapText="1"/>
      <protection/>
    </xf>
    <xf numFmtId="0" fontId="5" fillId="37" borderId="22" xfId="0" applyFont="1" applyFill="1" applyBorder="1" applyAlignment="1" applyProtection="1">
      <alignment horizontal="center" vertical="center" wrapText="1"/>
      <protection/>
    </xf>
    <xf numFmtId="4" fontId="9" fillId="0" borderId="23" xfId="0" applyNumberFormat="1" applyFont="1" applyBorder="1" applyAlignment="1" applyProtection="1">
      <alignment horizontal="center" vertical="center" wrapText="1"/>
      <protection/>
    </xf>
    <xf numFmtId="4" fontId="9" fillId="0" borderId="0" xfId="0" applyNumberFormat="1" applyFont="1" applyBorder="1" applyAlignment="1" applyProtection="1">
      <alignment horizontal="center" vertical="center" wrapText="1"/>
      <protection/>
    </xf>
    <xf numFmtId="4" fontId="9" fillId="0" borderId="24" xfId="0" applyNumberFormat="1" applyFont="1" applyBorder="1" applyAlignment="1" applyProtection="1">
      <alignment horizontal="center" vertical="center" wrapText="1"/>
      <protection/>
    </xf>
    <xf numFmtId="4" fontId="7" fillId="0" borderId="17" xfId="0" applyNumberFormat="1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9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13" xfId="0" applyNumberFormat="1" applyFont="1" applyFill="1" applyBorder="1" applyAlignment="1" applyProtection="1">
      <alignment horizontal="center" vertical="center" wrapText="1"/>
      <protection/>
    </xf>
    <xf numFmtId="0" fontId="9" fillId="37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 wrapText="1"/>
      <protection/>
    </xf>
    <xf numFmtId="0" fontId="9" fillId="37" borderId="0" xfId="0" applyNumberFormat="1" applyFont="1" applyFill="1" applyBorder="1" applyAlignment="1" applyProtection="1">
      <alignment horizontal="center" vertical="center" wrapText="1"/>
      <protection/>
    </xf>
    <xf numFmtId="0" fontId="9" fillId="37" borderId="24" xfId="0" applyNumberFormat="1" applyFont="1" applyFill="1" applyBorder="1" applyAlignment="1" applyProtection="1">
      <alignment horizontal="center" vertical="center" wrapText="1"/>
      <protection/>
    </xf>
    <xf numFmtId="0" fontId="9" fillId="37" borderId="21" xfId="0" applyNumberFormat="1" applyFont="1" applyFill="1" applyBorder="1" applyAlignment="1" applyProtection="1">
      <alignment horizontal="center" vertical="center" wrapText="1"/>
      <protection/>
    </xf>
    <xf numFmtId="0" fontId="9" fillId="37" borderId="12" xfId="0" applyNumberFormat="1" applyFont="1" applyFill="1" applyBorder="1" applyAlignment="1" applyProtection="1">
      <alignment horizontal="center" vertical="center" wrapText="1"/>
      <protection/>
    </xf>
    <xf numFmtId="0" fontId="9" fillId="37" borderId="22" xfId="0" applyNumberFormat="1" applyFont="1" applyFill="1" applyBorder="1" applyAlignment="1" applyProtection="1">
      <alignment horizontal="center" vertical="center" wrapText="1"/>
      <protection/>
    </xf>
    <xf numFmtId="4" fontId="7" fillId="35" borderId="20" xfId="0" applyNumberFormat="1" applyFont="1" applyFill="1" applyBorder="1" applyAlignment="1" applyProtection="1">
      <alignment horizontal="center" vertical="center" wrapText="1"/>
      <protection/>
    </xf>
    <xf numFmtId="4" fontId="7" fillId="35" borderId="13" xfId="0" applyNumberFormat="1" applyFont="1" applyFill="1" applyBorder="1" applyAlignment="1" applyProtection="1">
      <alignment horizontal="center" vertical="center" wrapText="1"/>
      <protection/>
    </xf>
    <xf numFmtId="4" fontId="7" fillId="35" borderId="14" xfId="0" applyNumberFormat="1" applyFont="1" applyFill="1" applyBorder="1" applyAlignment="1" applyProtection="1">
      <alignment horizontal="center" vertical="center" wrapText="1"/>
      <protection/>
    </xf>
    <xf numFmtId="4" fontId="7" fillId="37" borderId="20" xfId="0" applyNumberFormat="1" applyFont="1" applyFill="1" applyBorder="1" applyAlignment="1" applyProtection="1">
      <alignment horizontal="center" vertical="center" wrapText="1"/>
      <protection/>
    </xf>
    <xf numFmtId="4" fontId="7" fillId="37" borderId="13" xfId="0" applyNumberFormat="1" applyFont="1" applyFill="1" applyBorder="1" applyAlignment="1" applyProtection="1">
      <alignment horizontal="center" vertical="center" wrapText="1"/>
      <protection/>
    </xf>
    <xf numFmtId="4" fontId="7" fillId="37" borderId="14" xfId="0" applyNumberFormat="1" applyFont="1" applyFill="1" applyBorder="1" applyAlignment="1" applyProtection="1">
      <alignment horizontal="center" vertical="center" wrapText="1"/>
      <protection/>
    </xf>
    <xf numFmtId="4" fontId="7" fillId="37" borderId="23" xfId="0" applyNumberFormat="1" applyFont="1" applyFill="1" applyBorder="1" applyAlignment="1" applyProtection="1">
      <alignment horizontal="center" vertical="center" wrapText="1"/>
      <protection/>
    </xf>
    <xf numFmtId="4" fontId="7" fillId="37" borderId="0" xfId="0" applyNumberFormat="1" applyFont="1" applyFill="1" applyBorder="1" applyAlignment="1" applyProtection="1">
      <alignment horizontal="center" vertical="center" wrapText="1"/>
      <protection/>
    </xf>
    <xf numFmtId="4" fontId="7" fillId="37" borderId="24" xfId="0" applyNumberFormat="1" applyFont="1" applyFill="1" applyBorder="1" applyAlignment="1" applyProtection="1">
      <alignment horizontal="center" vertical="center" wrapText="1"/>
      <protection/>
    </xf>
    <xf numFmtId="4" fontId="7" fillId="37" borderId="21" xfId="0" applyNumberFormat="1" applyFont="1" applyFill="1" applyBorder="1" applyAlignment="1" applyProtection="1">
      <alignment horizontal="center" vertical="center" wrapText="1"/>
      <protection/>
    </xf>
    <xf numFmtId="4" fontId="7" fillId="37" borderId="12" xfId="0" applyNumberFormat="1" applyFont="1" applyFill="1" applyBorder="1" applyAlignment="1" applyProtection="1">
      <alignment horizontal="center" vertical="center" wrapText="1"/>
      <protection/>
    </xf>
    <xf numFmtId="4" fontId="7" fillId="37" borderId="22" xfId="0" applyNumberFormat="1" applyFont="1" applyFill="1" applyBorder="1" applyAlignment="1" applyProtection="1">
      <alignment horizontal="center" vertical="center" wrapText="1"/>
      <protection/>
    </xf>
    <xf numFmtId="4" fontId="7" fillId="35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Border="1" applyAlignment="1" applyProtection="1">
      <alignment horizontal="center" vertical="center" wrapText="1"/>
      <protection/>
    </xf>
    <xf numFmtId="4" fontId="9" fillId="0" borderId="17" xfId="0" applyNumberFormat="1" applyFont="1" applyBorder="1" applyAlignment="1" applyProtection="1">
      <alignment horizontal="center" vertical="center" wrapText="1"/>
      <protection/>
    </xf>
    <xf numFmtId="4" fontId="9" fillId="0" borderId="18" xfId="0" applyNumberFormat="1" applyFont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 applyProtection="1">
      <alignment horizontal="center" vertical="center" wrapText="1"/>
      <protection/>
    </xf>
    <xf numFmtId="0" fontId="9" fillId="37" borderId="18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19" xfId="0" applyFont="1" applyBorder="1" applyAlignment="1" applyProtection="1">
      <alignment horizontal="center" vertical="center" textRotation="90" wrapText="1"/>
      <protection/>
    </xf>
    <xf numFmtId="4" fontId="4" fillId="37" borderId="20" xfId="0" applyNumberFormat="1" applyFont="1" applyFill="1" applyBorder="1" applyAlignment="1" applyProtection="1">
      <alignment horizontal="center" vertical="center" wrapText="1"/>
      <protection/>
    </xf>
    <xf numFmtId="4" fontId="4" fillId="37" borderId="13" xfId="0" applyNumberFormat="1" applyFont="1" applyFill="1" applyBorder="1" applyAlignment="1" applyProtection="1">
      <alignment horizontal="center" vertical="center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12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0" xfId="0" applyNumberFormat="1" applyFont="1" applyFill="1" applyBorder="1" applyAlignment="1" applyProtection="1">
      <alignment horizontal="center" vertical="center" wrapText="1"/>
      <protection/>
    </xf>
    <xf numFmtId="0" fontId="6" fillId="37" borderId="14" xfId="0" applyNumberFormat="1" applyFont="1" applyFill="1" applyBorder="1" applyAlignment="1" applyProtection="1">
      <alignment horizontal="center" vertical="center" wrapText="1"/>
      <protection/>
    </xf>
    <xf numFmtId="0" fontId="6" fillId="37" borderId="23" xfId="0" applyNumberFormat="1" applyFont="1" applyFill="1" applyBorder="1" applyAlignment="1" applyProtection="1">
      <alignment horizontal="center" vertical="center" wrapText="1"/>
      <protection/>
    </xf>
    <xf numFmtId="0" fontId="6" fillId="37" borderId="24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0" applyNumberFormat="1" applyFont="1" applyFill="1" applyBorder="1" applyAlignment="1" applyProtection="1">
      <alignment horizontal="center" vertical="center" wrapText="1"/>
      <protection/>
    </xf>
    <xf numFmtId="0" fontId="6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40" borderId="20" xfId="0" applyNumberFormat="1" applyFont="1" applyFill="1" applyBorder="1" applyAlignment="1" applyProtection="1">
      <alignment horizontal="center" vertical="center" wrapText="1"/>
      <protection/>
    </xf>
    <xf numFmtId="0" fontId="4" fillId="40" borderId="13" xfId="0" applyNumberFormat="1" applyFont="1" applyFill="1" applyBorder="1" applyAlignment="1" applyProtection="1">
      <alignment horizontal="center" vertical="center" wrapText="1"/>
      <protection/>
    </xf>
    <xf numFmtId="0" fontId="4" fillId="40" borderId="23" xfId="0" applyNumberFormat="1" applyFont="1" applyFill="1" applyBorder="1" applyAlignment="1" applyProtection="1">
      <alignment horizontal="center" vertical="center" wrapText="1"/>
      <protection/>
    </xf>
    <xf numFmtId="0" fontId="4" fillId="40" borderId="0" xfId="0" applyNumberFormat="1" applyFont="1" applyFill="1" applyBorder="1" applyAlignment="1" applyProtection="1">
      <alignment horizontal="center" vertical="center" wrapText="1"/>
      <protection/>
    </xf>
    <xf numFmtId="0" fontId="4" fillId="40" borderId="21" xfId="0" applyNumberFormat="1" applyFont="1" applyFill="1" applyBorder="1" applyAlignment="1" applyProtection="1">
      <alignment horizontal="center" vertical="center" wrapText="1"/>
      <protection/>
    </xf>
    <xf numFmtId="0" fontId="4" fillId="40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18"/>
  <sheetViews>
    <sheetView tabSelected="1" zoomScalePageLayoutView="0" workbookViewId="0" topLeftCell="A1">
      <selection activeCell="O21" sqref="O21"/>
    </sheetView>
  </sheetViews>
  <sheetFormatPr defaultColWidth="8.796875" defaultRowHeight="15"/>
  <cols>
    <col min="1" max="1" width="1.1015625" style="6" customWidth="1"/>
    <col min="2" max="2" width="4.59765625" style="6" customWidth="1"/>
    <col min="3" max="3" width="18.09765625" style="6" customWidth="1"/>
    <col min="4" max="4" width="10.69921875" style="6" customWidth="1"/>
    <col min="5" max="5" width="10.59765625" style="6" customWidth="1"/>
    <col min="6" max="6" width="12.8984375" style="6" customWidth="1"/>
    <col min="7" max="7" width="9.69921875" style="6" customWidth="1"/>
    <col min="8" max="8" width="10.59765625" style="6" customWidth="1"/>
    <col min="9" max="9" width="8.5" style="6" customWidth="1"/>
    <col min="10" max="10" width="12.5" style="6" hidden="1" customWidth="1"/>
    <col min="11" max="11" width="11.19921875" style="6" hidden="1" customWidth="1"/>
    <col min="12" max="12" width="12.3984375" style="6" hidden="1" customWidth="1"/>
    <col min="13" max="13" width="12.09765625" style="6" hidden="1" customWidth="1"/>
    <col min="14" max="14" width="12.69921875" style="6" customWidth="1"/>
    <col min="15" max="15" width="13" style="6" customWidth="1"/>
    <col min="16" max="16" width="10.69921875" style="6" customWidth="1"/>
    <col min="17" max="17" width="8.5" style="6" customWidth="1"/>
    <col min="18" max="18" width="9.59765625" style="6" hidden="1" customWidth="1"/>
    <col min="19" max="19" width="1" style="6" hidden="1" customWidth="1"/>
    <col min="20" max="20" width="9.69921875" style="6" customWidth="1"/>
    <col min="21" max="22" width="8.5" style="6" customWidth="1"/>
    <col min="23" max="23" width="5.69921875" style="6" customWidth="1"/>
    <col min="24" max="24" width="8.69921875" style="6" customWidth="1"/>
    <col min="25" max="25" width="8.8984375" style="6" customWidth="1"/>
    <col min="26" max="26" width="8.09765625" style="6" customWidth="1"/>
    <col min="27" max="27" width="7" style="6" customWidth="1"/>
    <col min="28" max="29" width="8.8984375" style="6" customWidth="1"/>
    <col min="30" max="30" width="7.69921875" style="21" customWidth="1"/>
    <col min="31" max="31" width="7" style="6" customWidth="1"/>
    <col min="32" max="32" width="10.69921875" style="6" customWidth="1"/>
    <col min="33" max="33" width="10.5" style="6" customWidth="1"/>
    <col min="34" max="34" width="8.19921875" style="6" customWidth="1"/>
    <col min="35" max="35" width="5.69921875" style="6" customWidth="1"/>
    <col min="36" max="36" width="9.3984375" style="6" customWidth="1"/>
    <col min="37" max="37" width="8.8984375" style="6" customWidth="1"/>
    <col min="38" max="38" width="7.69921875" style="6" customWidth="1"/>
    <col min="39" max="39" width="8.5" style="6" customWidth="1"/>
    <col min="40" max="40" width="10.3984375" style="6" customWidth="1"/>
    <col min="41" max="41" width="9.5" style="6" customWidth="1"/>
    <col min="42" max="42" width="7.59765625" style="6" customWidth="1"/>
    <col min="43" max="43" width="8" style="6" customWidth="1"/>
    <col min="44" max="44" width="9" style="6" customWidth="1"/>
    <col min="45" max="45" width="9.8984375" style="6" customWidth="1"/>
    <col min="46" max="46" width="7.69921875" style="6" customWidth="1"/>
    <col min="47" max="47" width="9.09765625" style="6" customWidth="1"/>
    <col min="48" max="48" width="9.69921875" style="6" customWidth="1"/>
    <col min="49" max="49" width="7.3984375" style="6" customWidth="1"/>
    <col min="50" max="50" width="12.59765625" style="6" customWidth="1"/>
    <col min="51" max="51" width="9.69921875" style="6" customWidth="1"/>
    <col min="52" max="52" width="9" style="6" customWidth="1"/>
    <col min="53" max="53" width="8.8984375" style="6" customWidth="1"/>
    <col min="54" max="54" width="8.09765625" style="6" customWidth="1"/>
    <col min="55" max="55" width="9" style="6" customWidth="1"/>
    <col min="56" max="56" width="10.09765625" style="6" customWidth="1"/>
    <col min="57" max="57" width="8.59765625" style="6" customWidth="1"/>
    <col min="58" max="58" width="8.09765625" style="6" customWidth="1"/>
    <col min="59" max="59" width="8.19921875" style="6" customWidth="1"/>
    <col min="60" max="61" width="7.59765625" style="6" customWidth="1"/>
    <col min="62" max="62" width="8.59765625" style="6" customWidth="1"/>
    <col min="63" max="63" width="8.8984375" style="6" customWidth="1"/>
    <col min="64" max="64" width="8.59765625" style="6" customWidth="1"/>
    <col min="65" max="66" width="9.5" style="6" hidden="1" customWidth="1"/>
    <col min="67" max="68" width="9.19921875" style="6" customWidth="1"/>
    <col min="69" max="69" width="9" style="6" customWidth="1"/>
    <col min="70" max="70" width="6.8984375" style="6" customWidth="1"/>
    <col min="71" max="71" width="10.5" style="6" customWidth="1"/>
    <col min="72" max="72" width="9" style="6" customWidth="1"/>
    <col min="73" max="73" width="8.19921875" style="6" customWidth="1"/>
    <col min="74" max="74" width="7.5" style="6" customWidth="1"/>
    <col min="75" max="75" width="8.09765625" style="6" customWidth="1"/>
    <col min="76" max="76" width="6.59765625" style="6" customWidth="1"/>
    <col min="77" max="77" width="9" style="6" customWidth="1"/>
    <col min="78" max="78" width="8.09765625" style="6" customWidth="1"/>
    <col min="79" max="79" width="8" style="6" customWidth="1"/>
    <col min="80" max="80" width="8.19921875" style="6" customWidth="1"/>
    <col min="81" max="81" width="9.19921875" style="6" customWidth="1"/>
    <col min="82" max="82" width="8.09765625" style="6" customWidth="1"/>
    <col min="83" max="84" width="8.69921875" style="6" customWidth="1"/>
    <col min="85" max="85" width="7.69921875" style="6" customWidth="1"/>
    <col min="86" max="86" width="9.8984375" style="6" customWidth="1"/>
    <col min="87" max="87" width="8.59765625" style="6" customWidth="1"/>
    <col min="88" max="88" width="7.09765625" style="6" customWidth="1"/>
    <col min="89" max="89" width="9" style="6" customWidth="1"/>
    <col min="90" max="90" width="9.19921875" style="6" customWidth="1"/>
    <col min="91" max="91" width="8" style="6" customWidth="1"/>
    <col min="92" max="92" width="8.59765625" style="6" hidden="1" customWidth="1"/>
    <col min="93" max="93" width="9.09765625" style="6" customWidth="1"/>
    <col min="94" max="94" width="9.3984375" style="6" customWidth="1"/>
    <col min="95" max="95" width="8.3984375" style="6" customWidth="1"/>
    <col min="96" max="96" width="9.19921875" style="6" customWidth="1"/>
    <col min="97" max="97" width="9.09765625" style="6" customWidth="1"/>
    <col min="98" max="98" width="8.59765625" style="6" customWidth="1"/>
    <col min="99" max="99" width="9" style="6" customWidth="1"/>
    <col min="100" max="100" width="8.59765625" style="6" customWidth="1"/>
    <col min="101" max="101" width="7.3984375" style="6" customWidth="1"/>
    <col min="102" max="102" width="8.5" style="6" customWidth="1"/>
    <col min="103" max="103" width="8.3984375" style="6" customWidth="1"/>
    <col min="104" max="104" width="8" style="6" customWidth="1"/>
    <col min="105" max="105" width="8.59765625" style="6" customWidth="1"/>
    <col min="106" max="106" width="8.19921875" style="6" customWidth="1"/>
    <col min="107" max="107" width="7.59765625" style="6" customWidth="1"/>
    <col min="108" max="108" width="10" style="6" customWidth="1"/>
    <col min="109" max="109" width="8.59765625" style="6" customWidth="1"/>
    <col min="110" max="110" width="8.3984375" style="6" customWidth="1"/>
    <col min="111" max="111" width="0.59375" style="6" hidden="1" customWidth="1"/>
    <col min="112" max="112" width="8.69921875" style="6" hidden="1" customWidth="1"/>
    <col min="113" max="113" width="11.59765625" style="6" customWidth="1"/>
    <col min="114" max="114" width="10.69921875" style="6" customWidth="1"/>
    <col min="115" max="115" width="11.59765625" style="6" customWidth="1"/>
    <col min="116" max="116" width="9" style="6" customWidth="1"/>
    <col min="117" max="117" width="8.69921875" style="6" customWidth="1"/>
    <col min="118" max="118" width="6.8984375" style="6" customWidth="1"/>
    <col min="119" max="119" width="9.3984375" style="6" customWidth="1"/>
    <col min="120" max="120" width="9" style="6" customWidth="1"/>
    <col min="121" max="121" width="7.69921875" style="6" customWidth="1"/>
    <col min="122" max="122" width="9.3984375" style="6" customWidth="1"/>
    <col min="123" max="123" width="9.5" style="6" customWidth="1"/>
    <col min="124" max="124" width="9.09765625" style="6" customWidth="1"/>
    <col min="125" max="125" width="9.59765625" style="6" customWidth="1"/>
    <col min="126" max="126" width="11.3984375" style="6" customWidth="1"/>
    <col min="127" max="127" width="10.69921875" style="6" customWidth="1"/>
    <col min="128" max="129" width="8.09765625" style="6" customWidth="1"/>
    <col min="130" max="130" width="6.19921875" style="6" customWidth="1"/>
    <col min="131" max="131" width="9" style="6" customWidth="1"/>
    <col min="132" max="133" width="8" style="6" customWidth="1"/>
    <col min="134" max="134" width="7.3984375" style="6" hidden="1" customWidth="1"/>
    <col min="135" max="135" width="9" style="6" customWidth="1"/>
    <col min="136" max="136" width="9.59765625" style="6" customWidth="1"/>
    <col min="137" max="137" width="9.19921875" style="6" customWidth="1"/>
    <col min="138" max="150" width="9" style="6" customWidth="1"/>
    <col min="151" max="16384" width="9" style="6" customWidth="1"/>
  </cols>
  <sheetData>
    <row r="1" spans="2:100" ht="18.75" customHeight="1">
      <c r="B1" s="133" t="s">
        <v>60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40"/>
      <c r="S1" s="40"/>
      <c r="T1" s="40"/>
      <c r="U1" s="29"/>
      <c r="V1" s="3"/>
      <c r="W1" s="3"/>
      <c r="X1" s="3"/>
      <c r="Y1" s="3"/>
      <c r="Z1" s="3"/>
      <c r="AA1" s="3"/>
      <c r="AB1" s="3"/>
      <c r="AC1" s="3"/>
      <c r="AD1" s="19"/>
      <c r="AE1" s="4"/>
      <c r="AF1" s="4"/>
      <c r="AG1" s="4"/>
      <c r="AH1" s="4"/>
      <c r="AI1" s="4"/>
      <c r="AJ1" s="4"/>
      <c r="AK1" s="4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</row>
    <row r="2" spans="2:100" ht="24" customHeight="1">
      <c r="B2" s="44" t="s">
        <v>69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1"/>
      <c r="S2" s="41"/>
      <c r="T2" s="41"/>
      <c r="U2" s="41"/>
      <c r="V2" s="41"/>
      <c r="W2" s="41"/>
      <c r="X2" s="41"/>
      <c r="Y2" s="41"/>
      <c r="Z2" s="41"/>
      <c r="AA2" s="41"/>
      <c r="AB2" s="7"/>
      <c r="AC2" s="7"/>
      <c r="AD2" s="19"/>
      <c r="AE2" s="4"/>
      <c r="AF2" s="4"/>
      <c r="AG2" s="4"/>
      <c r="AH2" s="4"/>
      <c r="AI2" s="4"/>
      <c r="AJ2" s="4"/>
      <c r="AK2" s="4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11"/>
      <c r="CK2" s="5"/>
      <c r="CL2" s="5"/>
      <c r="CM2" s="11"/>
      <c r="CO2" s="5"/>
      <c r="CP2" s="5"/>
      <c r="CQ2" s="5"/>
      <c r="CR2" s="5"/>
      <c r="CS2" s="5"/>
      <c r="CT2" s="5"/>
      <c r="CU2" s="5"/>
      <c r="CV2" s="5"/>
    </row>
    <row r="3" spans="3:106" ht="23.25" customHeight="1">
      <c r="C3" s="8"/>
      <c r="V3" s="15"/>
      <c r="X3" s="134"/>
      <c r="Y3" s="134"/>
      <c r="Z3" s="134"/>
      <c r="AA3" s="9"/>
      <c r="AD3" s="20"/>
      <c r="AE3" s="11"/>
      <c r="AF3" s="11"/>
      <c r="AG3" s="11"/>
      <c r="AH3" s="10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BV3" s="6" t="s">
        <v>67</v>
      </c>
      <c r="CA3" s="135"/>
      <c r="CB3" s="135"/>
      <c r="CC3" s="11"/>
      <c r="CH3" s="10"/>
      <c r="CI3" s="11"/>
      <c r="CU3" s="6" t="s">
        <v>66</v>
      </c>
      <c r="CX3" s="38"/>
      <c r="CY3" s="38"/>
      <c r="DA3" s="10"/>
      <c r="DB3" s="11"/>
    </row>
    <row r="4" spans="2:137" s="13" customFormat="1" ht="19.5" customHeight="1">
      <c r="B4" s="136" t="s">
        <v>25</v>
      </c>
      <c r="C4" s="139" t="s">
        <v>24</v>
      </c>
      <c r="D4" s="142" t="s">
        <v>22</v>
      </c>
      <c r="E4" s="142" t="s">
        <v>23</v>
      </c>
      <c r="F4" s="145" t="s">
        <v>46</v>
      </c>
      <c r="G4" s="146"/>
      <c r="H4" s="146"/>
      <c r="I4" s="147"/>
      <c r="J4" s="154" t="s">
        <v>47</v>
      </c>
      <c r="K4" s="155"/>
      <c r="L4" s="160" t="s">
        <v>48</v>
      </c>
      <c r="M4" s="161"/>
      <c r="N4" s="104" t="s">
        <v>45</v>
      </c>
      <c r="O4" s="105"/>
      <c r="P4" s="105"/>
      <c r="Q4" s="106"/>
      <c r="R4" s="22"/>
      <c r="S4" s="22"/>
      <c r="T4" s="113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5"/>
      <c r="DG4" s="17"/>
      <c r="DH4" s="82" t="s">
        <v>19</v>
      </c>
      <c r="DI4" s="116" t="s">
        <v>31</v>
      </c>
      <c r="DJ4" s="117"/>
      <c r="DK4" s="118"/>
      <c r="DL4" s="125" t="s">
        <v>21</v>
      </c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82" t="s">
        <v>19</v>
      </c>
      <c r="EE4" s="85" t="s">
        <v>30</v>
      </c>
      <c r="EF4" s="86"/>
      <c r="EG4" s="87"/>
    </row>
    <row r="5" spans="2:137" s="13" customFormat="1" ht="37.5" customHeight="1">
      <c r="B5" s="137"/>
      <c r="C5" s="140"/>
      <c r="D5" s="143"/>
      <c r="E5" s="143"/>
      <c r="F5" s="148"/>
      <c r="G5" s="149"/>
      <c r="H5" s="149"/>
      <c r="I5" s="150"/>
      <c r="J5" s="156"/>
      <c r="K5" s="157"/>
      <c r="L5" s="162"/>
      <c r="M5" s="163"/>
      <c r="N5" s="107"/>
      <c r="O5" s="108"/>
      <c r="P5" s="108"/>
      <c r="Q5" s="109"/>
      <c r="R5" s="23"/>
      <c r="S5" s="23"/>
      <c r="T5" s="94" t="s">
        <v>26</v>
      </c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6"/>
      <c r="AU5" s="97" t="s">
        <v>18</v>
      </c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54" t="s">
        <v>29</v>
      </c>
      <c r="BK5" s="55"/>
      <c r="BL5" s="55"/>
      <c r="BM5" s="16"/>
      <c r="BN5" s="16"/>
      <c r="BO5" s="100" t="s">
        <v>13</v>
      </c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2"/>
      <c r="CE5" s="65" t="s">
        <v>0</v>
      </c>
      <c r="CF5" s="66"/>
      <c r="CG5" s="66"/>
      <c r="CH5" s="66"/>
      <c r="CI5" s="66"/>
      <c r="CJ5" s="66"/>
      <c r="CK5" s="66"/>
      <c r="CL5" s="66"/>
      <c r="CM5" s="67"/>
      <c r="CN5" s="16"/>
      <c r="CO5" s="100" t="s">
        <v>16</v>
      </c>
      <c r="CP5" s="101"/>
      <c r="CQ5" s="101"/>
      <c r="CR5" s="101"/>
      <c r="CS5" s="101"/>
      <c r="CT5" s="101"/>
      <c r="CU5" s="101"/>
      <c r="CV5" s="101"/>
      <c r="CW5" s="101"/>
      <c r="CX5" s="97" t="s">
        <v>36</v>
      </c>
      <c r="CY5" s="97"/>
      <c r="CZ5" s="97"/>
      <c r="DA5" s="54" t="s">
        <v>17</v>
      </c>
      <c r="DB5" s="55"/>
      <c r="DC5" s="56"/>
      <c r="DD5" s="54" t="s">
        <v>27</v>
      </c>
      <c r="DE5" s="55"/>
      <c r="DF5" s="55"/>
      <c r="DG5" s="56"/>
      <c r="DH5" s="83"/>
      <c r="DI5" s="119"/>
      <c r="DJ5" s="120"/>
      <c r="DK5" s="121"/>
      <c r="DL5" s="126"/>
      <c r="DM5" s="126"/>
      <c r="DN5" s="127"/>
      <c r="DO5" s="127"/>
      <c r="DP5" s="127"/>
      <c r="DQ5" s="127"/>
      <c r="DR5" s="54" t="s">
        <v>20</v>
      </c>
      <c r="DS5" s="55"/>
      <c r="DT5" s="56"/>
      <c r="DU5" s="128"/>
      <c r="DV5" s="129"/>
      <c r="DW5" s="129"/>
      <c r="DX5" s="129"/>
      <c r="DY5" s="129"/>
      <c r="DZ5" s="129"/>
      <c r="EA5" s="129"/>
      <c r="EB5" s="129"/>
      <c r="EC5" s="129"/>
      <c r="ED5" s="83"/>
      <c r="EE5" s="88"/>
      <c r="EF5" s="89"/>
      <c r="EG5" s="90"/>
    </row>
    <row r="6" spans="2:137" s="13" customFormat="1" ht="124.5" customHeight="1">
      <c r="B6" s="137"/>
      <c r="C6" s="140"/>
      <c r="D6" s="143"/>
      <c r="E6" s="143"/>
      <c r="F6" s="151"/>
      <c r="G6" s="152"/>
      <c r="H6" s="152"/>
      <c r="I6" s="153"/>
      <c r="J6" s="158"/>
      <c r="K6" s="159"/>
      <c r="L6" s="164"/>
      <c r="M6" s="165"/>
      <c r="N6" s="110"/>
      <c r="O6" s="111"/>
      <c r="P6" s="111"/>
      <c r="Q6" s="112"/>
      <c r="R6" s="24"/>
      <c r="S6" s="24"/>
      <c r="T6" s="130" t="s">
        <v>32</v>
      </c>
      <c r="U6" s="131"/>
      <c r="V6" s="131"/>
      <c r="W6" s="132"/>
      <c r="X6" s="78" t="s">
        <v>3</v>
      </c>
      <c r="Y6" s="79"/>
      <c r="Z6" s="79"/>
      <c r="AA6" s="80"/>
      <c r="AB6" s="78" t="s">
        <v>4</v>
      </c>
      <c r="AC6" s="79"/>
      <c r="AD6" s="79"/>
      <c r="AE6" s="80"/>
      <c r="AF6" s="78" t="s">
        <v>5</v>
      </c>
      <c r="AG6" s="79"/>
      <c r="AH6" s="79"/>
      <c r="AI6" s="80"/>
      <c r="AJ6" s="78" t="s">
        <v>33</v>
      </c>
      <c r="AK6" s="79"/>
      <c r="AL6" s="79"/>
      <c r="AM6" s="80"/>
      <c r="AN6" s="78" t="s">
        <v>6</v>
      </c>
      <c r="AO6" s="79"/>
      <c r="AP6" s="79"/>
      <c r="AQ6" s="80"/>
      <c r="AR6" s="81" t="s">
        <v>7</v>
      </c>
      <c r="AS6" s="81"/>
      <c r="AT6" s="81"/>
      <c r="AU6" s="69" t="s">
        <v>28</v>
      </c>
      <c r="AV6" s="51"/>
      <c r="AW6" s="51"/>
      <c r="AX6" s="69" t="s">
        <v>14</v>
      </c>
      <c r="AY6" s="51"/>
      <c r="AZ6" s="51"/>
      <c r="BA6" s="69" t="s">
        <v>63</v>
      </c>
      <c r="BB6" s="51"/>
      <c r="BC6" s="51"/>
      <c r="BD6" s="70" t="s">
        <v>8</v>
      </c>
      <c r="BE6" s="71"/>
      <c r="BF6" s="72"/>
      <c r="BG6" s="73" t="s">
        <v>9</v>
      </c>
      <c r="BH6" s="74"/>
      <c r="BI6" s="74"/>
      <c r="BJ6" s="98"/>
      <c r="BK6" s="99"/>
      <c r="BL6" s="99"/>
      <c r="BM6" s="28"/>
      <c r="BN6" s="28"/>
      <c r="BO6" s="75" t="s">
        <v>34</v>
      </c>
      <c r="BP6" s="76"/>
      <c r="BQ6" s="76"/>
      <c r="BR6" s="77"/>
      <c r="BS6" s="68" t="s">
        <v>15</v>
      </c>
      <c r="BT6" s="68"/>
      <c r="BU6" s="68"/>
      <c r="BV6" s="68" t="s">
        <v>10</v>
      </c>
      <c r="BW6" s="68"/>
      <c r="BX6" s="68"/>
      <c r="BY6" s="68" t="s">
        <v>11</v>
      </c>
      <c r="BZ6" s="68"/>
      <c r="CA6" s="68"/>
      <c r="CB6" s="68" t="s">
        <v>12</v>
      </c>
      <c r="CC6" s="68"/>
      <c r="CD6" s="68"/>
      <c r="CE6" s="68" t="s">
        <v>49</v>
      </c>
      <c r="CF6" s="68"/>
      <c r="CG6" s="68"/>
      <c r="CH6" s="65" t="s">
        <v>37</v>
      </c>
      <c r="CI6" s="66"/>
      <c r="CJ6" s="66"/>
      <c r="CK6" s="65" t="s">
        <v>35</v>
      </c>
      <c r="CL6" s="66"/>
      <c r="CM6" s="66"/>
      <c r="CN6" s="67"/>
      <c r="CO6" s="65" t="s">
        <v>38</v>
      </c>
      <c r="CP6" s="66"/>
      <c r="CQ6" s="66"/>
      <c r="CR6" s="68" t="s">
        <v>68</v>
      </c>
      <c r="CS6" s="68"/>
      <c r="CT6" s="68"/>
      <c r="CU6" s="65" t="s">
        <v>39</v>
      </c>
      <c r="CV6" s="66"/>
      <c r="CW6" s="66"/>
      <c r="CX6" s="97"/>
      <c r="CY6" s="97"/>
      <c r="CZ6" s="97"/>
      <c r="DA6" s="98"/>
      <c r="DB6" s="99"/>
      <c r="DC6" s="103"/>
      <c r="DD6" s="98"/>
      <c r="DE6" s="99"/>
      <c r="DF6" s="99"/>
      <c r="DG6" s="103"/>
      <c r="DH6" s="83"/>
      <c r="DI6" s="122"/>
      <c r="DJ6" s="123"/>
      <c r="DK6" s="124"/>
      <c r="DL6" s="54" t="s">
        <v>40</v>
      </c>
      <c r="DM6" s="55"/>
      <c r="DN6" s="56"/>
      <c r="DO6" s="54" t="s">
        <v>41</v>
      </c>
      <c r="DP6" s="55"/>
      <c r="DQ6" s="56"/>
      <c r="DR6" s="98"/>
      <c r="DS6" s="99"/>
      <c r="DT6" s="103"/>
      <c r="DU6" s="54" t="s">
        <v>42</v>
      </c>
      <c r="DV6" s="55"/>
      <c r="DW6" s="56"/>
      <c r="DX6" s="54" t="s">
        <v>43</v>
      </c>
      <c r="DY6" s="55"/>
      <c r="DZ6" s="56"/>
      <c r="EA6" s="57" t="s">
        <v>44</v>
      </c>
      <c r="EB6" s="58"/>
      <c r="EC6" s="58"/>
      <c r="ED6" s="83"/>
      <c r="EE6" s="91"/>
      <c r="EF6" s="92"/>
      <c r="EG6" s="93"/>
    </row>
    <row r="7" spans="2:137" s="13" customFormat="1" ht="24" customHeight="1">
      <c r="B7" s="137"/>
      <c r="C7" s="140"/>
      <c r="D7" s="143"/>
      <c r="E7" s="143"/>
      <c r="F7" s="47" t="s">
        <v>62</v>
      </c>
      <c r="G7" s="45" t="s">
        <v>65</v>
      </c>
      <c r="H7" s="53"/>
      <c r="I7" s="46"/>
      <c r="J7" s="59" t="s">
        <v>1</v>
      </c>
      <c r="K7" s="1"/>
      <c r="L7" s="61" t="s">
        <v>1</v>
      </c>
      <c r="M7" s="63" t="s">
        <v>2</v>
      </c>
      <c r="N7" s="47" t="s">
        <v>62</v>
      </c>
      <c r="O7" s="45" t="s">
        <v>65</v>
      </c>
      <c r="P7" s="53"/>
      <c r="Q7" s="46"/>
      <c r="R7" s="25"/>
      <c r="S7" s="25"/>
      <c r="T7" s="47" t="s">
        <v>62</v>
      </c>
      <c r="U7" s="45" t="s">
        <v>65</v>
      </c>
      <c r="V7" s="53"/>
      <c r="W7" s="46"/>
      <c r="X7" s="47" t="s">
        <v>62</v>
      </c>
      <c r="Y7" s="30"/>
      <c r="Z7" s="51"/>
      <c r="AA7" s="52"/>
      <c r="AB7" s="47" t="s">
        <v>62</v>
      </c>
      <c r="AC7" s="30"/>
      <c r="AD7" s="51"/>
      <c r="AE7" s="52"/>
      <c r="AF7" s="47" t="s">
        <v>62</v>
      </c>
      <c r="AG7" s="30"/>
      <c r="AH7" s="51"/>
      <c r="AI7" s="52"/>
      <c r="AJ7" s="47" t="s">
        <v>62</v>
      </c>
      <c r="AK7" s="30"/>
      <c r="AL7" s="51"/>
      <c r="AM7" s="52"/>
      <c r="AN7" s="47" t="s">
        <v>62</v>
      </c>
      <c r="AO7" s="30"/>
      <c r="AP7" s="51"/>
      <c r="AQ7" s="52"/>
      <c r="AR7" s="47" t="s">
        <v>62</v>
      </c>
      <c r="AS7" s="45"/>
      <c r="AT7" s="46"/>
      <c r="AU7" s="47" t="s">
        <v>62</v>
      </c>
      <c r="AV7" s="45"/>
      <c r="AW7" s="46"/>
      <c r="AX7" s="47" t="s">
        <v>62</v>
      </c>
      <c r="AY7" s="45"/>
      <c r="AZ7" s="46"/>
      <c r="BA7" s="47" t="s">
        <v>62</v>
      </c>
      <c r="BB7" s="45"/>
      <c r="BC7" s="46"/>
      <c r="BD7" s="47" t="s">
        <v>62</v>
      </c>
      <c r="BE7" s="45"/>
      <c r="BF7" s="46"/>
      <c r="BG7" s="47" t="s">
        <v>62</v>
      </c>
      <c r="BH7" s="45"/>
      <c r="BI7" s="46"/>
      <c r="BJ7" s="47" t="s">
        <v>62</v>
      </c>
      <c r="BK7" s="45"/>
      <c r="BL7" s="46"/>
      <c r="BM7" s="27"/>
      <c r="BN7" s="27"/>
      <c r="BO7" s="47" t="s">
        <v>62</v>
      </c>
      <c r="BP7" s="30"/>
      <c r="BQ7" s="51"/>
      <c r="BR7" s="52"/>
      <c r="BS7" s="47" t="s">
        <v>62</v>
      </c>
      <c r="BT7" s="45"/>
      <c r="BU7" s="46"/>
      <c r="BV7" s="47" t="s">
        <v>62</v>
      </c>
      <c r="BW7" s="45"/>
      <c r="BX7" s="46"/>
      <c r="BY7" s="47" t="s">
        <v>62</v>
      </c>
      <c r="BZ7" s="45"/>
      <c r="CA7" s="46"/>
      <c r="CB7" s="47" t="s">
        <v>62</v>
      </c>
      <c r="CC7" s="45"/>
      <c r="CD7" s="46"/>
      <c r="CE7" s="47" t="s">
        <v>62</v>
      </c>
      <c r="CF7" s="45"/>
      <c r="CG7" s="46"/>
      <c r="CH7" s="47" t="s">
        <v>62</v>
      </c>
      <c r="CI7" s="45"/>
      <c r="CJ7" s="46"/>
      <c r="CK7" s="47" t="s">
        <v>62</v>
      </c>
      <c r="CL7" s="45"/>
      <c r="CM7" s="46"/>
      <c r="CN7" s="49" t="s">
        <v>61</v>
      </c>
      <c r="CO7" s="47" t="s">
        <v>62</v>
      </c>
      <c r="CP7" s="45"/>
      <c r="CQ7" s="46"/>
      <c r="CR7" s="47" t="s">
        <v>62</v>
      </c>
      <c r="CS7" s="45"/>
      <c r="CT7" s="46"/>
      <c r="CU7" s="47" t="s">
        <v>62</v>
      </c>
      <c r="CV7" s="45"/>
      <c r="CW7" s="46"/>
      <c r="CX7" s="47" t="s">
        <v>62</v>
      </c>
      <c r="CY7" s="45"/>
      <c r="CZ7" s="46"/>
      <c r="DA7" s="47" t="s">
        <v>62</v>
      </c>
      <c r="DB7" s="45"/>
      <c r="DC7" s="46"/>
      <c r="DD7" s="47" t="s">
        <v>62</v>
      </c>
      <c r="DE7" s="30"/>
      <c r="DF7" s="31"/>
      <c r="DG7" s="32"/>
      <c r="DH7" s="83"/>
      <c r="DI7" s="47" t="s">
        <v>62</v>
      </c>
      <c r="DJ7" s="45"/>
      <c r="DK7" s="46"/>
      <c r="DL7" s="47" t="s">
        <v>62</v>
      </c>
      <c r="DM7" s="45"/>
      <c r="DN7" s="46"/>
      <c r="DO7" s="47" t="s">
        <v>62</v>
      </c>
      <c r="DP7" s="45"/>
      <c r="DQ7" s="46"/>
      <c r="DR7" s="47" t="s">
        <v>62</v>
      </c>
      <c r="DS7" s="45"/>
      <c r="DT7" s="46"/>
      <c r="DU7" s="47" t="s">
        <v>62</v>
      </c>
      <c r="DV7" s="45"/>
      <c r="DW7" s="46"/>
      <c r="DX7" s="47" t="s">
        <v>62</v>
      </c>
      <c r="DY7" s="45"/>
      <c r="DZ7" s="46"/>
      <c r="EA7" s="47" t="s">
        <v>62</v>
      </c>
      <c r="EB7" s="45"/>
      <c r="EC7" s="46"/>
      <c r="ED7" s="83"/>
      <c r="EE7" s="47" t="s">
        <v>62</v>
      </c>
      <c r="EF7" s="45"/>
      <c r="EG7" s="46"/>
    </row>
    <row r="8" spans="2:137" s="13" customFormat="1" ht="27.75" customHeight="1">
      <c r="B8" s="138"/>
      <c r="C8" s="141"/>
      <c r="D8" s="144"/>
      <c r="E8" s="144"/>
      <c r="F8" s="48"/>
      <c r="G8" s="33" t="s">
        <v>70</v>
      </c>
      <c r="H8" s="2" t="s">
        <v>50</v>
      </c>
      <c r="I8" s="2" t="s">
        <v>51</v>
      </c>
      <c r="J8" s="60"/>
      <c r="K8" s="2" t="s">
        <v>2</v>
      </c>
      <c r="L8" s="62"/>
      <c r="M8" s="64"/>
      <c r="N8" s="48"/>
      <c r="O8" s="33" t="s">
        <v>70</v>
      </c>
      <c r="P8" s="2" t="s">
        <v>50</v>
      </c>
      <c r="Q8" s="2" t="s">
        <v>51</v>
      </c>
      <c r="R8" s="26"/>
      <c r="S8" s="26"/>
      <c r="T8" s="48"/>
      <c r="U8" s="33" t="s">
        <v>70</v>
      </c>
      <c r="V8" s="2" t="s">
        <v>50</v>
      </c>
      <c r="W8" s="2" t="s">
        <v>51</v>
      </c>
      <c r="X8" s="48"/>
      <c r="Y8" s="33" t="s">
        <v>70</v>
      </c>
      <c r="Z8" s="2" t="s">
        <v>50</v>
      </c>
      <c r="AA8" s="2" t="s">
        <v>51</v>
      </c>
      <c r="AB8" s="48"/>
      <c r="AC8" s="33" t="s">
        <v>70</v>
      </c>
      <c r="AD8" s="2" t="s">
        <v>50</v>
      </c>
      <c r="AE8" s="2" t="s">
        <v>51</v>
      </c>
      <c r="AF8" s="48"/>
      <c r="AG8" s="33" t="s">
        <v>70</v>
      </c>
      <c r="AH8" s="2" t="s">
        <v>50</v>
      </c>
      <c r="AI8" s="2" t="s">
        <v>51</v>
      </c>
      <c r="AJ8" s="48"/>
      <c r="AK8" s="33" t="s">
        <v>70</v>
      </c>
      <c r="AL8" s="2" t="s">
        <v>50</v>
      </c>
      <c r="AM8" s="2" t="s">
        <v>51</v>
      </c>
      <c r="AN8" s="48"/>
      <c r="AO8" s="33" t="s">
        <v>70</v>
      </c>
      <c r="AP8" s="2" t="s">
        <v>50</v>
      </c>
      <c r="AQ8" s="2" t="s">
        <v>51</v>
      </c>
      <c r="AR8" s="48"/>
      <c r="AS8" s="33" t="s">
        <v>70</v>
      </c>
      <c r="AT8" s="2" t="s">
        <v>50</v>
      </c>
      <c r="AU8" s="48"/>
      <c r="AV8" s="33" t="s">
        <v>70</v>
      </c>
      <c r="AW8" s="2" t="s">
        <v>50</v>
      </c>
      <c r="AX8" s="48"/>
      <c r="AY8" s="33" t="s">
        <v>70</v>
      </c>
      <c r="AZ8" s="2" t="s">
        <v>50</v>
      </c>
      <c r="BA8" s="48"/>
      <c r="BB8" s="33" t="s">
        <v>70</v>
      </c>
      <c r="BC8" s="2" t="s">
        <v>50</v>
      </c>
      <c r="BD8" s="48"/>
      <c r="BE8" s="33" t="s">
        <v>70</v>
      </c>
      <c r="BF8" s="2" t="s">
        <v>50</v>
      </c>
      <c r="BG8" s="48"/>
      <c r="BH8" s="33" t="s">
        <v>70</v>
      </c>
      <c r="BI8" s="2" t="s">
        <v>50</v>
      </c>
      <c r="BJ8" s="48"/>
      <c r="BK8" s="33" t="s">
        <v>70</v>
      </c>
      <c r="BL8" s="2" t="s">
        <v>50</v>
      </c>
      <c r="BM8" s="26"/>
      <c r="BN8" s="26"/>
      <c r="BO8" s="48"/>
      <c r="BP8" s="33" t="s">
        <v>70</v>
      </c>
      <c r="BQ8" s="2" t="s">
        <v>50</v>
      </c>
      <c r="BR8" s="2" t="s">
        <v>51</v>
      </c>
      <c r="BS8" s="48"/>
      <c r="BT8" s="33" t="s">
        <v>70</v>
      </c>
      <c r="BU8" s="2" t="s">
        <v>50</v>
      </c>
      <c r="BV8" s="48"/>
      <c r="BW8" s="33" t="s">
        <v>70</v>
      </c>
      <c r="BX8" s="2" t="s">
        <v>50</v>
      </c>
      <c r="BY8" s="48"/>
      <c r="BZ8" s="33" t="s">
        <v>70</v>
      </c>
      <c r="CA8" s="2" t="s">
        <v>50</v>
      </c>
      <c r="CB8" s="48"/>
      <c r="CC8" s="33" t="s">
        <v>70</v>
      </c>
      <c r="CD8" s="2" t="s">
        <v>50</v>
      </c>
      <c r="CE8" s="48"/>
      <c r="CF8" s="33" t="s">
        <v>70</v>
      </c>
      <c r="CG8" s="2" t="s">
        <v>50</v>
      </c>
      <c r="CH8" s="48"/>
      <c r="CI8" s="33" t="s">
        <v>70</v>
      </c>
      <c r="CJ8" s="2" t="s">
        <v>50</v>
      </c>
      <c r="CK8" s="48"/>
      <c r="CL8" s="33" t="s">
        <v>70</v>
      </c>
      <c r="CM8" s="2" t="s">
        <v>50</v>
      </c>
      <c r="CN8" s="50"/>
      <c r="CO8" s="48"/>
      <c r="CP8" s="33" t="s">
        <v>70</v>
      </c>
      <c r="CQ8" s="2" t="s">
        <v>50</v>
      </c>
      <c r="CR8" s="48"/>
      <c r="CS8" s="33" t="s">
        <v>70</v>
      </c>
      <c r="CT8" s="26" t="s">
        <v>50</v>
      </c>
      <c r="CU8" s="48"/>
      <c r="CV8" s="33" t="s">
        <v>70</v>
      </c>
      <c r="CW8" s="2" t="s">
        <v>50</v>
      </c>
      <c r="CX8" s="48"/>
      <c r="CY8" s="33" t="s">
        <v>70</v>
      </c>
      <c r="CZ8" s="2" t="s">
        <v>50</v>
      </c>
      <c r="DA8" s="48"/>
      <c r="DB8" s="33" t="s">
        <v>70</v>
      </c>
      <c r="DC8" s="2" t="s">
        <v>50</v>
      </c>
      <c r="DD8" s="48"/>
      <c r="DE8" s="33" t="s">
        <v>70</v>
      </c>
      <c r="DF8" s="2" t="s">
        <v>50</v>
      </c>
      <c r="DG8" s="49" t="s">
        <v>61</v>
      </c>
      <c r="DH8" s="84"/>
      <c r="DI8" s="48"/>
      <c r="DJ8" s="33" t="s">
        <v>70</v>
      </c>
      <c r="DK8" s="2" t="s">
        <v>50</v>
      </c>
      <c r="DL8" s="48"/>
      <c r="DM8" s="33" t="s">
        <v>70</v>
      </c>
      <c r="DN8" s="2" t="s">
        <v>50</v>
      </c>
      <c r="DO8" s="48"/>
      <c r="DP8" s="33" t="s">
        <v>70</v>
      </c>
      <c r="DQ8" s="2" t="s">
        <v>50</v>
      </c>
      <c r="DR8" s="48"/>
      <c r="DS8" s="33" t="s">
        <v>70</v>
      </c>
      <c r="DT8" s="2" t="s">
        <v>50</v>
      </c>
      <c r="DU8" s="48"/>
      <c r="DV8" s="33" t="s">
        <v>70</v>
      </c>
      <c r="DW8" s="2" t="s">
        <v>50</v>
      </c>
      <c r="DX8" s="48"/>
      <c r="DY8" s="33" t="s">
        <v>70</v>
      </c>
      <c r="DZ8" s="2" t="s">
        <v>50</v>
      </c>
      <c r="EA8" s="48"/>
      <c r="EB8" s="33" t="s">
        <v>70</v>
      </c>
      <c r="EC8" s="2" t="s">
        <v>50</v>
      </c>
      <c r="ED8" s="84"/>
      <c r="EE8" s="48"/>
      <c r="EF8" s="33" t="s">
        <v>70</v>
      </c>
      <c r="EG8" s="2" t="s">
        <v>50</v>
      </c>
    </row>
    <row r="9" spans="2:137" s="13" customFormat="1" ht="14.25" customHeight="1">
      <c r="B9" s="39"/>
      <c r="C9" s="37">
        <v>1</v>
      </c>
      <c r="D9" s="37">
        <v>2</v>
      </c>
      <c r="E9" s="37">
        <v>3</v>
      </c>
      <c r="F9" s="37">
        <v>4</v>
      </c>
      <c r="G9" s="37">
        <v>5</v>
      </c>
      <c r="H9" s="37">
        <v>6</v>
      </c>
      <c r="I9" s="37">
        <v>7</v>
      </c>
      <c r="J9" s="37">
        <v>8</v>
      </c>
      <c r="K9" s="37">
        <v>9</v>
      </c>
      <c r="L9" s="37">
        <v>10</v>
      </c>
      <c r="M9" s="37">
        <v>11</v>
      </c>
      <c r="N9" s="37">
        <v>12</v>
      </c>
      <c r="O9" s="37">
        <v>13</v>
      </c>
      <c r="P9" s="37">
        <v>14</v>
      </c>
      <c r="Q9" s="37">
        <v>15</v>
      </c>
      <c r="R9" s="37">
        <v>16</v>
      </c>
      <c r="S9" s="37">
        <v>17</v>
      </c>
      <c r="T9" s="37">
        <v>18</v>
      </c>
      <c r="U9" s="37">
        <v>19</v>
      </c>
      <c r="V9" s="37">
        <v>20</v>
      </c>
      <c r="W9" s="37">
        <v>21</v>
      </c>
      <c r="X9" s="37">
        <v>22</v>
      </c>
      <c r="Y9" s="37">
        <v>23</v>
      </c>
      <c r="Z9" s="37">
        <v>24</v>
      </c>
      <c r="AA9" s="37">
        <v>25</v>
      </c>
      <c r="AB9" s="37">
        <v>26</v>
      </c>
      <c r="AC9" s="37">
        <v>27</v>
      </c>
      <c r="AD9" s="37">
        <v>28</v>
      </c>
      <c r="AE9" s="37">
        <v>29</v>
      </c>
      <c r="AF9" s="37">
        <v>30</v>
      </c>
      <c r="AG9" s="37">
        <v>31</v>
      </c>
      <c r="AH9" s="37">
        <v>32</v>
      </c>
      <c r="AI9" s="37">
        <v>33</v>
      </c>
      <c r="AJ9" s="37">
        <v>34</v>
      </c>
      <c r="AK9" s="37">
        <v>35</v>
      </c>
      <c r="AL9" s="37">
        <v>36</v>
      </c>
      <c r="AM9" s="37">
        <v>37</v>
      </c>
      <c r="AN9" s="37">
        <v>38</v>
      </c>
      <c r="AO9" s="37">
        <v>39</v>
      </c>
      <c r="AP9" s="37">
        <v>40</v>
      </c>
      <c r="AQ9" s="37">
        <v>41</v>
      </c>
      <c r="AR9" s="37">
        <v>42</v>
      </c>
      <c r="AS9" s="37">
        <v>43</v>
      </c>
      <c r="AT9" s="37">
        <v>44</v>
      </c>
      <c r="AU9" s="37">
        <v>45</v>
      </c>
      <c r="AV9" s="37">
        <v>46</v>
      </c>
      <c r="AW9" s="37">
        <v>47</v>
      </c>
      <c r="AX9" s="37">
        <v>48</v>
      </c>
      <c r="AY9" s="37">
        <v>49</v>
      </c>
      <c r="AZ9" s="37">
        <v>50</v>
      </c>
      <c r="BA9" s="37">
        <v>51</v>
      </c>
      <c r="BB9" s="37">
        <v>52</v>
      </c>
      <c r="BC9" s="37">
        <v>53</v>
      </c>
      <c r="BD9" s="37">
        <v>54</v>
      </c>
      <c r="BE9" s="37">
        <v>55</v>
      </c>
      <c r="BF9" s="37">
        <v>56</v>
      </c>
      <c r="BG9" s="37">
        <v>57</v>
      </c>
      <c r="BH9" s="37">
        <v>58</v>
      </c>
      <c r="BI9" s="37">
        <v>59</v>
      </c>
      <c r="BJ9" s="37">
        <v>60</v>
      </c>
      <c r="BK9" s="37">
        <v>61</v>
      </c>
      <c r="BL9" s="37">
        <v>62</v>
      </c>
      <c r="BM9" s="37">
        <v>63</v>
      </c>
      <c r="BN9" s="37">
        <v>64</v>
      </c>
      <c r="BO9" s="37">
        <v>65</v>
      </c>
      <c r="BP9" s="37">
        <v>66</v>
      </c>
      <c r="BQ9" s="37">
        <v>67</v>
      </c>
      <c r="BR9" s="37">
        <v>68</v>
      </c>
      <c r="BS9" s="37">
        <v>69</v>
      </c>
      <c r="BT9" s="37">
        <v>70</v>
      </c>
      <c r="BU9" s="37">
        <v>71</v>
      </c>
      <c r="BV9" s="37">
        <v>72</v>
      </c>
      <c r="BW9" s="37">
        <v>73</v>
      </c>
      <c r="BX9" s="37">
        <v>74</v>
      </c>
      <c r="BY9" s="37">
        <v>75</v>
      </c>
      <c r="BZ9" s="37">
        <v>76</v>
      </c>
      <c r="CA9" s="37">
        <v>77</v>
      </c>
      <c r="CB9" s="37">
        <v>78</v>
      </c>
      <c r="CC9" s="37">
        <v>79</v>
      </c>
      <c r="CD9" s="37">
        <v>80</v>
      </c>
      <c r="CE9" s="37">
        <v>81</v>
      </c>
      <c r="CF9" s="37">
        <v>82</v>
      </c>
      <c r="CG9" s="37">
        <v>83</v>
      </c>
      <c r="CH9" s="37">
        <v>84</v>
      </c>
      <c r="CI9" s="37">
        <v>85</v>
      </c>
      <c r="CJ9" s="37">
        <v>86</v>
      </c>
      <c r="CK9" s="37">
        <v>87</v>
      </c>
      <c r="CL9" s="37">
        <v>88</v>
      </c>
      <c r="CM9" s="37">
        <v>89</v>
      </c>
      <c r="CN9" s="37">
        <v>90</v>
      </c>
      <c r="CO9" s="37">
        <v>91</v>
      </c>
      <c r="CP9" s="37">
        <v>92</v>
      </c>
      <c r="CQ9" s="37">
        <v>93</v>
      </c>
      <c r="CR9" s="37"/>
      <c r="CS9" s="37"/>
      <c r="CT9" s="37"/>
      <c r="CU9" s="37">
        <v>94</v>
      </c>
      <c r="CV9" s="37">
        <v>95</v>
      </c>
      <c r="CW9" s="37">
        <v>96</v>
      </c>
      <c r="CX9" s="37">
        <v>97</v>
      </c>
      <c r="CY9" s="37">
        <v>98</v>
      </c>
      <c r="CZ9" s="37">
        <v>99</v>
      </c>
      <c r="DA9" s="37">
        <v>100</v>
      </c>
      <c r="DB9" s="37">
        <v>101</v>
      </c>
      <c r="DC9" s="37">
        <v>102</v>
      </c>
      <c r="DD9" s="37">
        <v>103</v>
      </c>
      <c r="DE9" s="37">
        <v>104</v>
      </c>
      <c r="DF9" s="37">
        <v>105</v>
      </c>
      <c r="DG9" s="50"/>
      <c r="DH9" s="14">
        <v>106</v>
      </c>
      <c r="DI9" s="14">
        <v>107</v>
      </c>
      <c r="DJ9" s="14">
        <v>108</v>
      </c>
      <c r="DK9" s="14">
        <v>109</v>
      </c>
      <c r="DL9" s="14">
        <v>110</v>
      </c>
      <c r="DM9" s="14">
        <v>111</v>
      </c>
      <c r="DN9" s="14">
        <v>112</v>
      </c>
      <c r="DO9" s="14">
        <v>113</v>
      </c>
      <c r="DP9" s="14">
        <v>114</v>
      </c>
      <c r="DQ9" s="14">
        <v>115</v>
      </c>
      <c r="DR9" s="14">
        <v>116</v>
      </c>
      <c r="DS9" s="14">
        <v>117</v>
      </c>
      <c r="DT9" s="14">
        <v>118</v>
      </c>
      <c r="DU9" s="14">
        <v>119</v>
      </c>
      <c r="DV9" s="14">
        <v>120</v>
      </c>
      <c r="DW9" s="14">
        <v>121</v>
      </c>
      <c r="DX9" s="14">
        <v>122</v>
      </c>
      <c r="DY9" s="14">
        <v>123</v>
      </c>
      <c r="DZ9" s="14">
        <v>124</v>
      </c>
      <c r="EA9" s="14">
        <v>125</v>
      </c>
      <c r="EB9" s="14">
        <v>126</v>
      </c>
      <c r="EC9" s="14">
        <v>127</v>
      </c>
      <c r="ED9" s="14">
        <v>128</v>
      </c>
      <c r="EE9" s="14">
        <v>129</v>
      </c>
      <c r="EF9" s="14">
        <v>130</v>
      </c>
      <c r="EG9" s="14">
        <v>131</v>
      </c>
    </row>
    <row r="10" spans="2:137" s="12" customFormat="1" ht="21" customHeight="1">
      <c r="B10" s="35">
        <v>1</v>
      </c>
      <c r="C10" s="36" t="s">
        <v>52</v>
      </c>
      <c r="D10" s="42">
        <v>141476.1806</v>
      </c>
      <c r="E10" s="42">
        <v>73806.3724</v>
      </c>
      <c r="F10" s="34">
        <f>DI10+EE10-EA10</f>
        <v>1946043.6999999997</v>
      </c>
      <c r="G10" s="34">
        <f>DJ10+EF10-EB10</f>
        <v>645386.4299999999</v>
      </c>
      <c r="H10" s="34">
        <f>DK10+EG10-EC10</f>
        <v>648525.0448</v>
      </c>
      <c r="I10" s="34">
        <f aca="true" t="shared" si="0" ref="I10:I18">H10/G10*100</f>
        <v>100.48631558615202</v>
      </c>
      <c r="J10" s="34">
        <f aca="true" t="shared" si="1" ref="J10:J17">L10-F10</f>
        <v>-968144.7999999997</v>
      </c>
      <c r="K10" s="34">
        <f aca="true" t="shared" si="2" ref="K10:K17">M10-H10</f>
        <v>-304929.93580000004</v>
      </c>
      <c r="L10" s="34">
        <v>977898.9</v>
      </c>
      <c r="M10" s="34">
        <v>343595.109</v>
      </c>
      <c r="N10" s="34">
        <f aca="true" t="shared" si="3" ref="N10:O17">X10+AB10+AF10+AJ10+AN10+AR10+BJ10+BS10+BV10+BY10+CB10+CE10+CK10+CO10+CU10+CX10+DD10</f>
        <v>587349.2</v>
      </c>
      <c r="O10" s="34">
        <f t="shared" si="3"/>
        <v>200123.63</v>
      </c>
      <c r="P10" s="34">
        <f aca="true" t="shared" si="4" ref="P10:P17">Z10+AD10+AH10+AL10+AP10+AT10+BL10+BU10+BX10+CA10+CD10+CG10+CM10+CQ10+CW10+CZ10+DF10+DH10</f>
        <v>203262.2448</v>
      </c>
      <c r="Q10" s="34">
        <f aca="true" t="shared" si="5" ref="Q10:Q18">P10/O10*100</f>
        <v>101.56833793190738</v>
      </c>
      <c r="R10" s="34">
        <f aca="true" t="shared" si="6" ref="R10:R17">V10-S10</f>
        <v>16257.228300000002</v>
      </c>
      <c r="S10" s="34">
        <v>37962.8437</v>
      </c>
      <c r="T10" s="34">
        <f aca="true" t="shared" si="7" ref="T10:V17">X10+AF10</f>
        <v>146380</v>
      </c>
      <c r="U10" s="34">
        <f t="shared" si="7"/>
        <v>53255.9</v>
      </c>
      <c r="V10" s="34">
        <f t="shared" si="7"/>
        <v>54220.072</v>
      </c>
      <c r="W10" s="34">
        <f aca="true" t="shared" si="8" ref="W10:W18">V10/U10*100</f>
        <v>101.81045104861622</v>
      </c>
      <c r="X10" s="34">
        <v>21370</v>
      </c>
      <c r="Y10" s="34">
        <v>7855.9</v>
      </c>
      <c r="Z10" s="34">
        <v>7965.048</v>
      </c>
      <c r="AA10" s="34">
        <f>Z10/Y10*100</f>
        <v>101.38937613767996</v>
      </c>
      <c r="AB10" s="34">
        <v>18800</v>
      </c>
      <c r="AC10" s="34">
        <v>4000</v>
      </c>
      <c r="AD10" s="34">
        <v>4021.4438</v>
      </c>
      <c r="AE10" s="34">
        <f aca="true" t="shared" si="9" ref="AE10:AE18">AD10/AC10*100</f>
        <v>100.536095</v>
      </c>
      <c r="AF10" s="34">
        <v>125010</v>
      </c>
      <c r="AG10" s="34">
        <v>45400</v>
      </c>
      <c r="AH10" s="34">
        <v>46255.024</v>
      </c>
      <c r="AI10" s="34">
        <f>AH10/AG10*100</f>
        <v>101.88331277533038</v>
      </c>
      <c r="AJ10" s="34">
        <v>28786</v>
      </c>
      <c r="AK10" s="34">
        <v>17800</v>
      </c>
      <c r="AL10" s="34">
        <v>18053.714</v>
      </c>
      <c r="AM10" s="34">
        <f aca="true" t="shared" si="10" ref="AM10:AM18">AL10/AK10*100</f>
        <v>101.4253595505618</v>
      </c>
      <c r="AN10" s="34">
        <v>11200</v>
      </c>
      <c r="AO10" s="34">
        <v>4211.25</v>
      </c>
      <c r="AP10" s="34">
        <v>4211.25</v>
      </c>
      <c r="AQ10" s="34">
        <f>AP10/AO10*100</f>
        <v>100</v>
      </c>
      <c r="AR10" s="34">
        <v>0</v>
      </c>
      <c r="AS10" s="34">
        <v>0</v>
      </c>
      <c r="AT10" s="34">
        <v>0</v>
      </c>
      <c r="AU10" s="34">
        <v>0</v>
      </c>
      <c r="AV10" s="34">
        <v>0</v>
      </c>
      <c r="AW10" s="34">
        <v>0</v>
      </c>
      <c r="AX10" s="34">
        <v>1289793.7</v>
      </c>
      <c r="AY10" s="34">
        <v>429931.2</v>
      </c>
      <c r="AZ10" s="34">
        <v>429931.2</v>
      </c>
      <c r="BA10" s="34">
        <v>0</v>
      </c>
      <c r="BB10" s="34">
        <v>0</v>
      </c>
      <c r="BC10" s="34">
        <v>0</v>
      </c>
      <c r="BD10" s="34">
        <v>15169.4</v>
      </c>
      <c r="BE10" s="34">
        <v>2533.3</v>
      </c>
      <c r="BF10" s="34">
        <v>2533.3</v>
      </c>
      <c r="BG10" s="34">
        <v>0</v>
      </c>
      <c r="BH10" s="34">
        <v>0</v>
      </c>
      <c r="BI10" s="34">
        <v>0</v>
      </c>
      <c r="BJ10" s="34">
        <v>0</v>
      </c>
      <c r="BK10" s="34">
        <v>0</v>
      </c>
      <c r="BL10" s="34">
        <v>0</v>
      </c>
      <c r="BM10" s="34">
        <v>0</v>
      </c>
      <c r="BN10" s="34">
        <v>0</v>
      </c>
      <c r="BO10" s="34">
        <f aca="true" t="shared" si="11" ref="BO10:BQ11">BS10+BV10+BY10+CB10</f>
        <v>205850</v>
      </c>
      <c r="BP10" s="34">
        <f t="shared" si="11"/>
        <v>51500</v>
      </c>
      <c r="BQ10" s="34">
        <f t="shared" si="11"/>
        <v>51636.732</v>
      </c>
      <c r="BR10" s="34">
        <f aca="true" t="shared" si="12" ref="BR10:BR18">BQ10/BP10*100</f>
        <v>100.26549902912623</v>
      </c>
      <c r="BS10" s="34">
        <v>90100</v>
      </c>
      <c r="BT10" s="34">
        <v>22100</v>
      </c>
      <c r="BU10" s="34">
        <v>22193.574</v>
      </c>
      <c r="BV10" s="34">
        <v>0</v>
      </c>
      <c r="BW10" s="34">
        <v>0</v>
      </c>
      <c r="BX10" s="34">
        <v>0</v>
      </c>
      <c r="BY10" s="34">
        <v>108510</v>
      </c>
      <c r="BZ10" s="34">
        <v>27300</v>
      </c>
      <c r="CA10" s="43">
        <v>27343.158</v>
      </c>
      <c r="CB10" s="34">
        <v>7240</v>
      </c>
      <c r="CC10" s="34">
        <v>2100</v>
      </c>
      <c r="CD10" s="43">
        <v>2100</v>
      </c>
      <c r="CE10" s="34">
        <v>0</v>
      </c>
      <c r="CF10" s="34">
        <v>0</v>
      </c>
      <c r="CG10" s="34">
        <v>0</v>
      </c>
      <c r="CH10" s="34">
        <v>7293</v>
      </c>
      <c r="CI10" s="34">
        <v>1471.4</v>
      </c>
      <c r="CJ10" s="34">
        <v>1471.4</v>
      </c>
      <c r="CK10" s="34">
        <v>0</v>
      </c>
      <c r="CL10" s="34">
        <v>0</v>
      </c>
      <c r="CM10" s="43">
        <v>0</v>
      </c>
      <c r="CN10" s="34"/>
      <c r="CO10" s="34">
        <v>166833.2</v>
      </c>
      <c r="CP10" s="34">
        <v>62000</v>
      </c>
      <c r="CQ10" s="43">
        <v>62043.943</v>
      </c>
      <c r="CR10" s="34">
        <v>90000</v>
      </c>
      <c r="CS10" s="34">
        <v>41008.351</v>
      </c>
      <c r="CT10" s="34">
        <v>41008.351</v>
      </c>
      <c r="CU10" s="34">
        <v>6000</v>
      </c>
      <c r="CV10" s="34">
        <v>4002.48</v>
      </c>
      <c r="CW10" s="34">
        <v>4002.48</v>
      </c>
      <c r="CX10" s="34">
        <v>3000</v>
      </c>
      <c r="CY10" s="34">
        <v>3000</v>
      </c>
      <c r="CZ10" s="34">
        <v>4718.61</v>
      </c>
      <c r="DA10" s="34">
        <v>30000</v>
      </c>
      <c r="DB10" s="34">
        <v>9500</v>
      </c>
      <c r="DC10" s="34">
        <v>9500</v>
      </c>
      <c r="DD10" s="34">
        <v>500</v>
      </c>
      <c r="DE10" s="34">
        <v>354</v>
      </c>
      <c r="DF10" s="34">
        <v>354</v>
      </c>
      <c r="DG10" s="34">
        <v>0</v>
      </c>
      <c r="DH10" s="34">
        <v>0</v>
      </c>
      <c r="DI10" s="34">
        <f aca="true" t="shared" si="13" ref="DI10:DJ17">X10+AB10+AF10+AJ10+AN10+AR10+AU10+AX10+BD10+BG10+BJ10+BS10+BV10+BY10+CB10+CE10+CH10+CK10+CO10+CU10+CX10+DA10+DD10+BA10</f>
        <v>1929605.2999999998</v>
      </c>
      <c r="DJ10" s="34">
        <f t="shared" si="13"/>
        <v>643559.5299999999</v>
      </c>
      <c r="DK10" s="34">
        <f aca="true" t="shared" si="14" ref="DK10:DK17">Z10+AD10+AH10+AL10+AP10+AT10+AW10+AZ10+BF10+BI10+BL10+BU10+BX10+CA10+CD10+CG10+CJ10+CM10+CQ10+CW10+CZ10+DC10+DF10+BC10+DH10</f>
        <v>646698.1448</v>
      </c>
      <c r="DL10" s="34">
        <v>0</v>
      </c>
      <c r="DM10" s="34">
        <v>0</v>
      </c>
      <c r="DN10" s="34">
        <v>0</v>
      </c>
      <c r="DO10" s="34">
        <v>16438.4</v>
      </c>
      <c r="DP10" s="34">
        <v>1826.9</v>
      </c>
      <c r="DQ10" s="34">
        <v>1826.9</v>
      </c>
      <c r="DR10" s="34">
        <v>0</v>
      </c>
      <c r="DS10" s="34">
        <v>0</v>
      </c>
      <c r="DT10" s="34">
        <v>0</v>
      </c>
      <c r="DU10" s="34">
        <v>0</v>
      </c>
      <c r="DV10" s="34">
        <v>0</v>
      </c>
      <c r="DW10" s="34">
        <v>0</v>
      </c>
      <c r="DX10" s="34">
        <v>0</v>
      </c>
      <c r="DY10" s="34">
        <v>0</v>
      </c>
      <c r="DZ10" s="34">
        <v>0</v>
      </c>
      <c r="EA10" s="34">
        <v>87036.8</v>
      </c>
      <c r="EB10" s="34">
        <v>0</v>
      </c>
      <c r="EC10" s="34">
        <v>0</v>
      </c>
      <c r="ED10" s="34">
        <v>0</v>
      </c>
      <c r="EE10" s="34">
        <f aca="true" t="shared" si="15" ref="EE10:EF14">DL10+DO10+DR10+DU10+DX10+EA10</f>
        <v>103475.20000000001</v>
      </c>
      <c r="EF10" s="34">
        <f t="shared" si="15"/>
        <v>1826.9</v>
      </c>
      <c r="EG10" s="34">
        <f aca="true" t="shared" si="16" ref="EG10:EG17">DN10+DQ10+DT10+DW10+DZ10+EC10+ED10</f>
        <v>1826.9</v>
      </c>
    </row>
    <row r="11" spans="2:137" s="12" customFormat="1" ht="21" customHeight="1">
      <c r="B11" s="35">
        <v>2</v>
      </c>
      <c r="C11" s="36" t="s">
        <v>53</v>
      </c>
      <c r="D11" s="42">
        <v>28780.4007</v>
      </c>
      <c r="E11" s="42">
        <v>7774.7937</v>
      </c>
      <c r="F11" s="34">
        <f aca="true" t="shared" si="17" ref="F11:H14">DI11+EE11-EA11</f>
        <v>725085.5</v>
      </c>
      <c r="G11" s="34">
        <f t="shared" si="17"/>
        <v>206292.966</v>
      </c>
      <c r="H11" s="34">
        <f>DK11+EG11-EC11</f>
        <v>208643.17</v>
      </c>
      <c r="I11" s="34">
        <f t="shared" si="0"/>
        <v>101.13925551877519</v>
      </c>
      <c r="J11" s="34">
        <f t="shared" si="1"/>
        <v>-518451.6899</v>
      </c>
      <c r="K11" s="34">
        <f t="shared" si="2"/>
        <v>-122782.80780000001</v>
      </c>
      <c r="L11" s="34">
        <v>206633.8101</v>
      </c>
      <c r="M11" s="34">
        <v>85860.3622</v>
      </c>
      <c r="N11" s="34">
        <f t="shared" si="3"/>
        <v>345820</v>
      </c>
      <c r="O11" s="34">
        <f t="shared" si="3"/>
        <v>148907.166</v>
      </c>
      <c r="P11" s="34">
        <f t="shared" si="4"/>
        <v>151257.4</v>
      </c>
      <c r="Q11" s="34">
        <f t="shared" si="5"/>
        <v>101.57832162355436</v>
      </c>
      <c r="R11" s="34">
        <f t="shared" si="6"/>
        <v>9490.360399999998</v>
      </c>
      <c r="S11" s="34">
        <v>20412.8339</v>
      </c>
      <c r="T11" s="34">
        <f t="shared" si="7"/>
        <v>70520</v>
      </c>
      <c r="U11" s="34">
        <f t="shared" si="7"/>
        <v>29411</v>
      </c>
      <c r="V11" s="34">
        <f t="shared" si="7"/>
        <v>29903.1943</v>
      </c>
      <c r="W11" s="34">
        <f t="shared" si="8"/>
        <v>101.6735041311074</v>
      </c>
      <c r="X11" s="34">
        <v>7000</v>
      </c>
      <c r="Y11" s="34">
        <v>2910.2</v>
      </c>
      <c r="Z11" s="34">
        <v>2914.8063</v>
      </c>
      <c r="AA11" s="34">
        <f>Z11/Y11*100</f>
        <v>100.15828121778574</v>
      </c>
      <c r="AB11" s="34">
        <v>1000</v>
      </c>
      <c r="AC11" s="34">
        <v>250.3</v>
      </c>
      <c r="AD11" s="34">
        <v>251.8117</v>
      </c>
      <c r="AE11" s="34">
        <f t="shared" si="9"/>
        <v>100.60395525369556</v>
      </c>
      <c r="AF11" s="34">
        <v>63520</v>
      </c>
      <c r="AG11" s="34">
        <v>26500.8</v>
      </c>
      <c r="AH11" s="34">
        <v>26988.388</v>
      </c>
      <c r="AI11" s="34">
        <f>AH11/AG11*100</f>
        <v>101.83989917285517</v>
      </c>
      <c r="AJ11" s="34">
        <v>7660</v>
      </c>
      <c r="AK11" s="34">
        <v>3672.2</v>
      </c>
      <c r="AL11" s="34">
        <v>3674.885</v>
      </c>
      <c r="AM11" s="34">
        <f t="shared" si="10"/>
        <v>100.07311693262895</v>
      </c>
      <c r="AN11" s="34">
        <v>800</v>
      </c>
      <c r="AO11" s="34">
        <v>218</v>
      </c>
      <c r="AP11" s="34">
        <v>218</v>
      </c>
      <c r="AQ11" s="34">
        <f>AP11/AO11*100</f>
        <v>100</v>
      </c>
      <c r="AR11" s="34">
        <v>0</v>
      </c>
      <c r="AS11" s="34">
        <v>0</v>
      </c>
      <c r="AT11" s="34">
        <v>0</v>
      </c>
      <c r="AU11" s="34">
        <v>0</v>
      </c>
      <c r="AV11" s="34">
        <v>0</v>
      </c>
      <c r="AW11" s="34">
        <v>0</v>
      </c>
      <c r="AX11" s="34">
        <v>159867.2</v>
      </c>
      <c r="AY11" s="34">
        <v>53289.2</v>
      </c>
      <c r="AZ11" s="34">
        <v>53289.2</v>
      </c>
      <c r="BA11" s="34">
        <v>0</v>
      </c>
      <c r="BB11" s="34">
        <v>0</v>
      </c>
      <c r="BC11" s="34">
        <v>0</v>
      </c>
      <c r="BD11" s="34">
        <v>4427</v>
      </c>
      <c r="BE11" s="34">
        <v>674.3</v>
      </c>
      <c r="BF11" s="34">
        <v>674.3</v>
      </c>
      <c r="BG11" s="34">
        <v>0</v>
      </c>
      <c r="BH11" s="34">
        <v>0</v>
      </c>
      <c r="BI11" s="34">
        <v>0</v>
      </c>
      <c r="BJ11" s="34">
        <v>0</v>
      </c>
      <c r="BK11" s="34">
        <v>0</v>
      </c>
      <c r="BL11" s="34">
        <v>0</v>
      </c>
      <c r="BM11" s="34">
        <v>0</v>
      </c>
      <c r="BN11" s="34">
        <v>0</v>
      </c>
      <c r="BO11" s="34">
        <f t="shared" si="11"/>
        <v>126000</v>
      </c>
      <c r="BP11" s="34">
        <f t="shared" si="11"/>
        <v>56031.72</v>
      </c>
      <c r="BQ11" s="34">
        <f t="shared" si="11"/>
        <v>56351.379</v>
      </c>
      <c r="BR11" s="34">
        <f t="shared" si="12"/>
        <v>100.57049649734115</v>
      </c>
      <c r="BS11" s="34">
        <v>10500</v>
      </c>
      <c r="BT11" s="34">
        <v>4620</v>
      </c>
      <c r="BU11" s="34">
        <v>4745.255</v>
      </c>
      <c r="BV11" s="34">
        <v>0</v>
      </c>
      <c r="BW11" s="34">
        <v>0</v>
      </c>
      <c r="BX11" s="34">
        <v>0</v>
      </c>
      <c r="BY11" s="34">
        <v>109000</v>
      </c>
      <c r="BZ11" s="34">
        <v>49000</v>
      </c>
      <c r="CA11" s="43">
        <v>49154.404</v>
      </c>
      <c r="CB11" s="34">
        <v>6500</v>
      </c>
      <c r="CC11" s="34">
        <v>2411.72</v>
      </c>
      <c r="CD11" s="43">
        <v>2451.72</v>
      </c>
      <c r="CE11" s="34">
        <v>0</v>
      </c>
      <c r="CF11" s="34">
        <v>0</v>
      </c>
      <c r="CG11" s="34">
        <v>0</v>
      </c>
      <c r="CH11" s="34">
        <v>3511.3</v>
      </c>
      <c r="CI11" s="34">
        <v>1038.3</v>
      </c>
      <c r="CJ11" s="34">
        <v>1038.27</v>
      </c>
      <c r="CK11" s="34">
        <v>0</v>
      </c>
      <c r="CL11" s="34">
        <v>0</v>
      </c>
      <c r="CM11" s="43">
        <v>0</v>
      </c>
      <c r="CN11" s="34"/>
      <c r="CO11" s="34">
        <v>5840</v>
      </c>
      <c r="CP11" s="34">
        <v>1800</v>
      </c>
      <c r="CQ11" s="43">
        <v>1881.2</v>
      </c>
      <c r="CR11" s="34">
        <v>0</v>
      </c>
      <c r="CS11" s="34">
        <v>0</v>
      </c>
      <c r="CT11" s="34">
        <v>0</v>
      </c>
      <c r="CU11" s="34">
        <v>3000</v>
      </c>
      <c r="CV11" s="34">
        <v>445.546</v>
      </c>
      <c r="CW11" s="34">
        <v>445.546</v>
      </c>
      <c r="CX11" s="34">
        <v>11000</v>
      </c>
      <c r="CY11" s="34">
        <v>11000</v>
      </c>
      <c r="CZ11" s="34">
        <v>12452.984</v>
      </c>
      <c r="DA11" s="34">
        <v>0</v>
      </c>
      <c r="DB11" s="34">
        <v>0</v>
      </c>
      <c r="DC11" s="34">
        <v>0</v>
      </c>
      <c r="DD11" s="34">
        <v>120000</v>
      </c>
      <c r="DE11" s="34">
        <v>46078.4</v>
      </c>
      <c r="DF11" s="34">
        <v>46078.4</v>
      </c>
      <c r="DG11" s="34">
        <v>0</v>
      </c>
      <c r="DH11" s="34">
        <v>0</v>
      </c>
      <c r="DI11" s="34">
        <f t="shared" si="13"/>
        <v>513625.5</v>
      </c>
      <c r="DJ11" s="34">
        <f t="shared" si="13"/>
        <v>203908.966</v>
      </c>
      <c r="DK11" s="34">
        <f t="shared" si="14"/>
        <v>206259.17</v>
      </c>
      <c r="DL11" s="34">
        <v>0</v>
      </c>
      <c r="DM11" s="34">
        <v>0</v>
      </c>
      <c r="DN11" s="34">
        <v>0</v>
      </c>
      <c r="DO11" s="34">
        <v>21460</v>
      </c>
      <c r="DP11" s="34">
        <v>2384</v>
      </c>
      <c r="DQ11" s="34">
        <v>2384</v>
      </c>
      <c r="DR11" s="34">
        <v>0</v>
      </c>
      <c r="DS11" s="34">
        <v>0</v>
      </c>
      <c r="DT11" s="34">
        <v>0</v>
      </c>
      <c r="DU11" s="34">
        <v>190000</v>
      </c>
      <c r="DV11" s="34">
        <v>0</v>
      </c>
      <c r="DW11" s="34">
        <v>0</v>
      </c>
      <c r="DX11" s="34">
        <v>0</v>
      </c>
      <c r="DY11" s="34">
        <v>0</v>
      </c>
      <c r="DZ11" s="34">
        <v>0</v>
      </c>
      <c r="EA11" s="34">
        <v>68000</v>
      </c>
      <c r="EB11" s="34">
        <v>6000</v>
      </c>
      <c r="EC11" s="34">
        <v>6000</v>
      </c>
      <c r="ED11" s="34">
        <v>0</v>
      </c>
      <c r="EE11" s="34">
        <f t="shared" si="15"/>
        <v>279460</v>
      </c>
      <c r="EF11" s="34">
        <f t="shared" si="15"/>
        <v>8384</v>
      </c>
      <c r="EG11" s="34">
        <f t="shared" si="16"/>
        <v>8384</v>
      </c>
    </row>
    <row r="12" spans="2:137" ht="17.25">
      <c r="B12" s="35">
        <v>3</v>
      </c>
      <c r="C12" s="36" t="s">
        <v>54</v>
      </c>
      <c r="D12" s="42">
        <v>133036.317</v>
      </c>
      <c r="E12" s="42">
        <v>68977.324</v>
      </c>
      <c r="F12" s="34">
        <f t="shared" si="17"/>
        <v>900237.7999999999</v>
      </c>
      <c r="G12" s="34">
        <f t="shared" si="17"/>
        <v>294319.513</v>
      </c>
      <c r="H12" s="34">
        <f t="shared" si="17"/>
        <v>298449.10799999995</v>
      </c>
      <c r="I12" s="34">
        <f t="shared" si="0"/>
        <v>101.40309929093962</v>
      </c>
      <c r="J12" s="34">
        <f t="shared" si="1"/>
        <v>-559426.5</v>
      </c>
      <c r="K12" s="34">
        <f t="shared" si="2"/>
        <v>-156390.48299999995</v>
      </c>
      <c r="L12" s="34">
        <v>340811.3</v>
      </c>
      <c r="M12" s="34">
        <v>142058.625</v>
      </c>
      <c r="N12" s="34">
        <f t="shared" si="3"/>
        <v>228240</v>
      </c>
      <c r="O12" s="34">
        <f t="shared" si="3"/>
        <v>73257.813</v>
      </c>
      <c r="P12" s="34">
        <f t="shared" si="4"/>
        <v>78639.233</v>
      </c>
      <c r="Q12" s="34">
        <f t="shared" si="5"/>
        <v>107.34586493866531</v>
      </c>
      <c r="R12" s="34">
        <f t="shared" si="6"/>
        <v>-1810.1984000000011</v>
      </c>
      <c r="S12" s="34">
        <v>36798.54</v>
      </c>
      <c r="T12" s="34">
        <f t="shared" si="7"/>
        <v>78700</v>
      </c>
      <c r="U12" s="34">
        <f t="shared" si="7"/>
        <v>34255.2</v>
      </c>
      <c r="V12" s="34">
        <f t="shared" si="7"/>
        <v>34988.3416</v>
      </c>
      <c r="W12" s="34">
        <f t="shared" si="8"/>
        <v>102.14023447534974</v>
      </c>
      <c r="X12" s="34">
        <v>13300</v>
      </c>
      <c r="Y12" s="34">
        <v>5000</v>
      </c>
      <c r="Z12" s="34">
        <v>5001.9906</v>
      </c>
      <c r="AA12" s="34">
        <f>Z12/Y12*100</f>
        <v>100.03981200000001</v>
      </c>
      <c r="AB12" s="34">
        <v>23000</v>
      </c>
      <c r="AC12" s="34">
        <v>4400</v>
      </c>
      <c r="AD12" s="34">
        <v>4404.9214</v>
      </c>
      <c r="AE12" s="34">
        <f t="shared" si="9"/>
        <v>100.11185</v>
      </c>
      <c r="AF12" s="34">
        <v>65400</v>
      </c>
      <c r="AG12" s="34">
        <v>29255.2</v>
      </c>
      <c r="AH12" s="34">
        <v>29986.351</v>
      </c>
      <c r="AI12" s="34">
        <f>AH12/AG12*100</f>
        <v>102.49921723317563</v>
      </c>
      <c r="AJ12" s="34">
        <v>13090</v>
      </c>
      <c r="AK12" s="34">
        <v>6720.8</v>
      </c>
      <c r="AL12" s="34">
        <v>6797.928</v>
      </c>
      <c r="AM12" s="34">
        <f t="shared" si="10"/>
        <v>101.14760147601476</v>
      </c>
      <c r="AN12" s="34">
        <v>6500</v>
      </c>
      <c r="AO12" s="34">
        <v>2673.2</v>
      </c>
      <c r="AP12" s="34">
        <v>2673.2</v>
      </c>
      <c r="AQ12" s="34">
        <f>AP12/AO12*100</f>
        <v>100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658975.6</v>
      </c>
      <c r="AY12" s="34">
        <v>219658.6</v>
      </c>
      <c r="AZ12" s="34">
        <v>219658.6</v>
      </c>
      <c r="BA12" s="34">
        <v>0</v>
      </c>
      <c r="BB12" s="34">
        <v>0</v>
      </c>
      <c r="BC12" s="34">
        <v>0</v>
      </c>
      <c r="BD12" s="34">
        <v>9602.5</v>
      </c>
      <c r="BE12" s="34">
        <v>1403.1</v>
      </c>
      <c r="BF12" s="34">
        <v>1403.1</v>
      </c>
      <c r="BG12" s="34">
        <v>0</v>
      </c>
      <c r="BH12" s="34">
        <v>0</v>
      </c>
      <c r="BI12" s="34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f aca="true" t="shared" si="18" ref="BO12:BP17">BS12+BV12+BY12+CB12</f>
        <v>16500</v>
      </c>
      <c r="BP12" s="34">
        <f t="shared" si="18"/>
        <v>3808.613</v>
      </c>
      <c r="BQ12" s="34">
        <f aca="true" t="shared" si="19" ref="BQ12:BQ17">BU12+BX12+CA12+CD12</f>
        <v>5798.3330000000005</v>
      </c>
      <c r="BR12" s="34">
        <f t="shared" si="12"/>
        <v>152.24264056232545</v>
      </c>
      <c r="BS12" s="34">
        <v>7500</v>
      </c>
      <c r="BT12" s="34">
        <v>900</v>
      </c>
      <c r="BU12" s="34">
        <v>947.85</v>
      </c>
      <c r="BV12" s="34">
        <v>0</v>
      </c>
      <c r="BW12" s="34">
        <v>0</v>
      </c>
      <c r="BX12" s="34">
        <v>0</v>
      </c>
      <c r="BY12" s="34">
        <v>5500</v>
      </c>
      <c r="BZ12" s="34">
        <v>1500.2</v>
      </c>
      <c r="CA12" s="43">
        <v>1604.07</v>
      </c>
      <c r="CB12" s="34">
        <v>3500</v>
      </c>
      <c r="CC12" s="34">
        <v>1408.413</v>
      </c>
      <c r="CD12" s="43">
        <v>3246.413</v>
      </c>
      <c r="CE12" s="34">
        <v>0</v>
      </c>
      <c r="CF12" s="34">
        <v>0</v>
      </c>
      <c r="CG12" s="34">
        <v>0</v>
      </c>
      <c r="CH12" s="34">
        <v>3419.7</v>
      </c>
      <c r="CI12" s="34">
        <v>0</v>
      </c>
      <c r="CJ12" s="34">
        <v>-1251.825</v>
      </c>
      <c r="CK12" s="34">
        <v>0</v>
      </c>
      <c r="CL12" s="34">
        <v>0</v>
      </c>
      <c r="CM12" s="43">
        <v>0</v>
      </c>
      <c r="CN12" s="34"/>
      <c r="CO12" s="34">
        <v>88850</v>
      </c>
      <c r="CP12" s="34">
        <v>21000</v>
      </c>
      <c r="CQ12" s="43">
        <v>22312.326</v>
      </c>
      <c r="CR12" s="34">
        <v>50000</v>
      </c>
      <c r="CS12" s="34">
        <v>10149.5</v>
      </c>
      <c r="CT12" s="34">
        <v>10149.5</v>
      </c>
      <c r="CU12" s="34">
        <v>450</v>
      </c>
      <c r="CV12" s="34">
        <v>0</v>
      </c>
      <c r="CW12" s="34">
        <v>0</v>
      </c>
      <c r="CX12" s="34">
        <v>1150</v>
      </c>
      <c r="CY12" s="34">
        <v>400</v>
      </c>
      <c r="CZ12" s="34">
        <v>400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1264.183</v>
      </c>
      <c r="DG12" s="34">
        <v>0</v>
      </c>
      <c r="DH12" s="34">
        <v>0</v>
      </c>
      <c r="DI12" s="34">
        <f t="shared" si="13"/>
        <v>900237.7999999999</v>
      </c>
      <c r="DJ12" s="34">
        <f t="shared" si="13"/>
        <v>294319.513</v>
      </c>
      <c r="DK12" s="34">
        <f t="shared" si="14"/>
        <v>298449.10799999995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34">
        <v>0</v>
      </c>
      <c r="DU12" s="34">
        <v>0</v>
      </c>
      <c r="DV12" s="34">
        <v>0</v>
      </c>
      <c r="DW12" s="34">
        <v>0</v>
      </c>
      <c r="DX12" s="34">
        <v>0</v>
      </c>
      <c r="DY12" s="34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0</v>
      </c>
      <c r="EE12" s="34">
        <f t="shared" si="15"/>
        <v>0</v>
      </c>
      <c r="EF12" s="34">
        <f t="shared" si="15"/>
        <v>0</v>
      </c>
      <c r="EG12" s="34">
        <f t="shared" si="16"/>
        <v>0</v>
      </c>
    </row>
    <row r="13" spans="2:137" ht="17.25">
      <c r="B13" s="35">
        <v>4</v>
      </c>
      <c r="C13" s="36" t="s">
        <v>55</v>
      </c>
      <c r="D13" s="42">
        <v>18456.5081</v>
      </c>
      <c r="E13" s="42">
        <v>3089.5905</v>
      </c>
      <c r="F13" s="34">
        <f t="shared" si="17"/>
        <v>188658.80000000002</v>
      </c>
      <c r="G13" s="34">
        <f t="shared" si="17"/>
        <v>56207.897000000004</v>
      </c>
      <c r="H13" s="34">
        <f t="shared" si="17"/>
        <v>56427.85400000001</v>
      </c>
      <c r="I13" s="34">
        <f t="shared" si="0"/>
        <v>100.39132757448657</v>
      </c>
      <c r="J13" s="34">
        <f t="shared" si="1"/>
        <v>-174640.30000000002</v>
      </c>
      <c r="K13" s="34">
        <f t="shared" si="2"/>
        <v>-51354.87100000001</v>
      </c>
      <c r="L13" s="34">
        <v>14018.5</v>
      </c>
      <c r="M13" s="34">
        <v>5072.983</v>
      </c>
      <c r="N13" s="34">
        <f t="shared" si="3"/>
        <v>42905.6</v>
      </c>
      <c r="O13" s="34">
        <f t="shared" si="3"/>
        <v>7623.497</v>
      </c>
      <c r="P13" s="34">
        <f t="shared" si="4"/>
        <v>7843.454</v>
      </c>
      <c r="Q13" s="34">
        <f t="shared" si="5"/>
        <v>102.88525069269392</v>
      </c>
      <c r="R13" s="34">
        <f t="shared" si="6"/>
        <v>-1238.903</v>
      </c>
      <c r="S13" s="34">
        <v>3206.935</v>
      </c>
      <c r="T13" s="34">
        <f t="shared" si="7"/>
        <v>7200</v>
      </c>
      <c r="U13" s="34">
        <f t="shared" si="7"/>
        <v>1940.3</v>
      </c>
      <c r="V13" s="34">
        <f t="shared" si="7"/>
        <v>1968.032</v>
      </c>
      <c r="W13" s="34">
        <f t="shared" si="8"/>
        <v>101.42926351595113</v>
      </c>
      <c r="X13" s="34">
        <v>0</v>
      </c>
      <c r="Y13" s="34">
        <v>0</v>
      </c>
      <c r="Z13" s="34">
        <v>24.664</v>
      </c>
      <c r="AA13" s="34">
        <v>0</v>
      </c>
      <c r="AB13" s="34">
        <v>14705.6</v>
      </c>
      <c r="AC13" s="34">
        <v>2850.2</v>
      </c>
      <c r="AD13" s="34">
        <v>2859.92</v>
      </c>
      <c r="AE13" s="34">
        <f t="shared" si="9"/>
        <v>100.34102869974038</v>
      </c>
      <c r="AF13" s="34">
        <v>7200</v>
      </c>
      <c r="AG13" s="34">
        <v>1940.3</v>
      </c>
      <c r="AH13" s="34">
        <v>1943.368</v>
      </c>
      <c r="AI13" s="34">
        <f>AH13/AG13*100</f>
        <v>100.15811987836933</v>
      </c>
      <c r="AJ13" s="34">
        <v>1000</v>
      </c>
      <c r="AK13" s="34">
        <v>65.8</v>
      </c>
      <c r="AL13" s="34">
        <v>69.7</v>
      </c>
      <c r="AM13" s="34">
        <f t="shared" si="10"/>
        <v>105.92705167173253</v>
      </c>
      <c r="AN13" s="34">
        <v>0</v>
      </c>
      <c r="AO13" s="34">
        <v>0</v>
      </c>
      <c r="AP13" s="34">
        <v>0</v>
      </c>
      <c r="AQ13" s="34">
        <v>0</v>
      </c>
      <c r="AR13" s="34">
        <v>0</v>
      </c>
      <c r="AS13" s="34">
        <v>0</v>
      </c>
      <c r="AT13" s="34">
        <v>0</v>
      </c>
      <c r="AU13" s="34">
        <v>0</v>
      </c>
      <c r="AV13" s="34">
        <v>0</v>
      </c>
      <c r="AW13" s="34">
        <v>0</v>
      </c>
      <c r="AX13" s="34">
        <v>145753.2</v>
      </c>
      <c r="AY13" s="34">
        <v>48584.4</v>
      </c>
      <c r="AZ13" s="34">
        <v>48584.4</v>
      </c>
      <c r="BA13" s="34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0</v>
      </c>
      <c r="BI13" s="34">
        <v>0</v>
      </c>
      <c r="BJ13" s="34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f t="shared" si="18"/>
        <v>7000</v>
      </c>
      <c r="BP13" s="34">
        <f t="shared" si="18"/>
        <v>1200.5</v>
      </c>
      <c r="BQ13" s="34">
        <f t="shared" si="19"/>
        <v>1251.105</v>
      </c>
      <c r="BR13" s="34">
        <f t="shared" si="12"/>
        <v>104.21532694710538</v>
      </c>
      <c r="BS13" s="34">
        <v>7000</v>
      </c>
      <c r="BT13" s="34">
        <v>1200.5</v>
      </c>
      <c r="BU13" s="34">
        <v>1251.105</v>
      </c>
      <c r="BV13" s="34">
        <v>0</v>
      </c>
      <c r="BW13" s="34">
        <v>0</v>
      </c>
      <c r="BX13" s="34">
        <v>0</v>
      </c>
      <c r="BY13" s="34">
        <v>0</v>
      </c>
      <c r="BZ13" s="34">
        <v>0</v>
      </c>
      <c r="CA13" s="43">
        <v>0</v>
      </c>
      <c r="CB13" s="34">
        <v>0</v>
      </c>
      <c r="CC13" s="34">
        <v>0</v>
      </c>
      <c r="CD13" s="43">
        <v>0</v>
      </c>
      <c r="CE13" s="34">
        <v>0</v>
      </c>
      <c r="CF13" s="34">
        <v>0</v>
      </c>
      <c r="CG13" s="34">
        <v>0</v>
      </c>
      <c r="CH13" s="34">
        <v>0</v>
      </c>
      <c r="CI13" s="34">
        <v>0</v>
      </c>
      <c r="CJ13" s="34">
        <v>0</v>
      </c>
      <c r="CK13" s="34">
        <v>0</v>
      </c>
      <c r="CL13" s="34">
        <v>0</v>
      </c>
      <c r="CM13" s="43">
        <v>120</v>
      </c>
      <c r="CN13" s="34"/>
      <c r="CO13" s="34">
        <v>7600</v>
      </c>
      <c r="CP13" s="34">
        <v>1120</v>
      </c>
      <c r="CQ13" s="43">
        <v>1128</v>
      </c>
      <c r="CR13" s="34">
        <v>1800</v>
      </c>
      <c r="CS13" s="34">
        <v>397.5</v>
      </c>
      <c r="CT13" s="34">
        <v>397.5</v>
      </c>
      <c r="CU13" s="34">
        <v>0</v>
      </c>
      <c r="CV13" s="34">
        <v>0</v>
      </c>
      <c r="CW13" s="34">
        <v>0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5400</v>
      </c>
      <c r="DE13" s="34">
        <v>446.697</v>
      </c>
      <c r="DF13" s="34">
        <v>446.697</v>
      </c>
      <c r="DG13" s="34">
        <v>0</v>
      </c>
      <c r="DH13" s="34">
        <v>0</v>
      </c>
      <c r="DI13" s="34">
        <f t="shared" si="13"/>
        <v>188658.80000000002</v>
      </c>
      <c r="DJ13" s="34">
        <f t="shared" si="13"/>
        <v>56207.897000000004</v>
      </c>
      <c r="DK13" s="34">
        <f t="shared" si="14"/>
        <v>56427.85400000001</v>
      </c>
      <c r="DL13" s="34">
        <v>0</v>
      </c>
      <c r="DM13" s="34">
        <v>0</v>
      </c>
      <c r="DN13" s="34">
        <v>0</v>
      </c>
      <c r="DO13" s="34">
        <v>0</v>
      </c>
      <c r="DP13" s="34">
        <v>0</v>
      </c>
      <c r="DQ13" s="34">
        <v>0</v>
      </c>
      <c r="DR13" s="34">
        <v>0</v>
      </c>
      <c r="DS13" s="34">
        <v>0</v>
      </c>
      <c r="DT13" s="34">
        <v>0</v>
      </c>
      <c r="DU13" s="34">
        <v>0</v>
      </c>
      <c r="DV13" s="34">
        <v>0</v>
      </c>
      <c r="DW13" s="34">
        <v>0</v>
      </c>
      <c r="DX13" s="34">
        <v>0</v>
      </c>
      <c r="DY13" s="34">
        <v>0</v>
      </c>
      <c r="DZ13" s="34">
        <v>0</v>
      </c>
      <c r="EA13" s="34">
        <v>0</v>
      </c>
      <c r="EB13" s="34">
        <v>0</v>
      </c>
      <c r="EC13" s="34">
        <v>0</v>
      </c>
      <c r="ED13" s="34">
        <v>0</v>
      </c>
      <c r="EE13" s="34">
        <f t="shared" si="15"/>
        <v>0</v>
      </c>
      <c r="EF13" s="34">
        <f t="shared" si="15"/>
        <v>0</v>
      </c>
      <c r="EG13" s="34">
        <f t="shared" si="16"/>
        <v>0</v>
      </c>
    </row>
    <row r="14" spans="2:137" ht="17.25">
      <c r="B14" s="35">
        <v>5</v>
      </c>
      <c r="C14" s="36" t="s">
        <v>56</v>
      </c>
      <c r="D14" s="42">
        <v>5460.2274</v>
      </c>
      <c r="E14" s="42">
        <v>10232.7891</v>
      </c>
      <c r="F14" s="34">
        <f t="shared" si="17"/>
        <v>169309.3</v>
      </c>
      <c r="G14" s="34">
        <f t="shared" si="17"/>
        <v>51738.119999999995</v>
      </c>
      <c r="H14" s="34">
        <f t="shared" si="17"/>
        <v>52277.34399999999</v>
      </c>
      <c r="I14" s="34">
        <f t="shared" si="0"/>
        <v>101.04221800096332</v>
      </c>
      <c r="J14" s="34">
        <f t="shared" si="1"/>
        <v>-130469.19999999998</v>
      </c>
      <c r="K14" s="34">
        <f t="shared" si="2"/>
        <v>-39996.50699999999</v>
      </c>
      <c r="L14" s="34">
        <v>38840.1</v>
      </c>
      <c r="M14" s="34">
        <v>12280.837</v>
      </c>
      <c r="N14" s="34">
        <f t="shared" si="3"/>
        <v>56379.9</v>
      </c>
      <c r="O14" s="34">
        <f t="shared" si="3"/>
        <v>14094.920000000002</v>
      </c>
      <c r="P14" s="34">
        <f t="shared" si="4"/>
        <v>14634.144</v>
      </c>
      <c r="Q14" s="34">
        <f t="shared" si="5"/>
        <v>103.8256620115616</v>
      </c>
      <c r="R14" s="34">
        <f t="shared" si="6"/>
        <v>3645.4669999999996</v>
      </c>
      <c r="S14" s="34">
        <v>1533.898</v>
      </c>
      <c r="T14" s="34">
        <f t="shared" si="7"/>
        <v>11644.4</v>
      </c>
      <c r="U14" s="34">
        <f t="shared" si="7"/>
        <v>5140.6</v>
      </c>
      <c r="V14" s="34">
        <f t="shared" si="7"/>
        <v>5179.365</v>
      </c>
      <c r="W14" s="34">
        <f t="shared" si="8"/>
        <v>100.75409485274092</v>
      </c>
      <c r="X14" s="34">
        <v>144.4</v>
      </c>
      <c r="Y14" s="34">
        <v>4.8</v>
      </c>
      <c r="Z14" s="34">
        <v>4.777</v>
      </c>
      <c r="AA14" s="34">
        <f>Z14/Y14*100</f>
        <v>99.52083333333334</v>
      </c>
      <c r="AB14" s="34">
        <v>25628.5</v>
      </c>
      <c r="AC14" s="34">
        <v>3200</v>
      </c>
      <c r="AD14" s="34">
        <v>3289.015</v>
      </c>
      <c r="AE14" s="34">
        <f t="shared" si="9"/>
        <v>102.78171875</v>
      </c>
      <c r="AF14" s="34">
        <v>11500</v>
      </c>
      <c r="AG14" s="34">
        <v>5135.8</v>
      </c>
      <c r="AH14" s="34">
        <v>5174.588</v>
      </c>
      <c r="AI14" s="34">
        <f>AH14/AG14*100</f>
        <v>100.75524747848436</v>
      </c>
      <c r="AJ14" s="34">
        <v>574</v>
      </c>
      <c r="AK14" s="34">
        <v>73</v>
      </c>
      <c r="AL14" s="34">
        <v>77.1</v>
      </c>
      <c r="AM14" s="34">
        <f t="shared" si="10"/>
        <v>105.61643835616437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112929.4</v>
      </c>
      <c r="AY14" s="34">
        <v>37643.2</v>
      </c>
      <c r="AZ14" s="34">
        <v>37643.2</v>
      </c>
      <c r="BA14" s="34">
        <v>0</v>
      </c>
      <c r="BB14" s="34">
        <v>0</v>
      </c>
      <c r="BC14" s="34">
        <v>0</v>
      </c>
      <c r="BD14" s="34">
        <v>0</v>
      </c>
      <c r="BE14" s="34">
        <v>0</v>
      </c>
      <c r="BF14" s="34">
        <v>0</v>
      </c>
      <c r="BG14" s="34">
        <v>0</v>
      </c>
      <c r="BH14" s="34">
        <v>0</v>
      </c>
      <c r="BI14" s="34">
        <v>0</v>
      </c>
      <c r="BJ14" s="34">
        <v>0</v>
      </c>
      <c r="BK14" s="34">
        <v>0</v>
      </c>
      <c r="BL14" s="34">
        <v>0</v>
      </c>
      <c r="BM14" s="34">
        <v>0</v>
      </c>
      <c r="BN14" s="34">
        <v>0</v>
      </c>
      <c r="BO14" s="34">
        <f t="shared" si="18"/>
        <v>9883</v>
      </c>
      <c r="BP14" s="34">
        <f t="shared" si="18"/>
        <v>4051</v>
      </c>
      <c r="BQ14" s="34">
        <f t="shared" si="19"/>
        <v>4087.63</v>
      </c>
      <c r="BR14" s="34">
        <f t="shared" si="12"/>
        <v>100.90422117995557</v>
      </c>
      <c r="BS14" s="34">
        <v>8083</v>
      </c>
      <c r="BT14" s="34">
        <v>3450.8</v>
      </c>
      <c r="BU14" s="34">
        <v>3487.43</v>
      </c>
      <c r="BV14" s="34">
        <v>0</v>
      </c>
      <c r="BW14" s="34">
        <v>0</v>
      </c>
      <c r="BX14" s="34">
        <v>0</v>
      </c>
      <c r="BY14" s="34">
        <v>1800</v>
      </c>
      <c r="BZ14" s="34">
        <v>600.2</v>
      </c>
      <c r="CA14" s="43">
        <v>600.2</v>
      </c>
      <c r="CB14" s="34">
        <v>0</v>
      </c>
      <c r="CC14" s="34">
        <v>0</v>
      </c>
      <c r="CD14" s="43">
        <v>0</v>
      </c>
      <c r="CE14" s="34">
        <v>0</v>
      </c>
      <c r="CF14" s="34">
        <v>0</v>
      </c>
      <c r="CG14" s="34">
        <v>0</v>
      </c>
      <c r="CH14" s="34">
        <v>0</v>
      </c>
      <c r="CI14" s="34">
        <v>0</v>
      </c>
      <c r="CJ14" s="34">
        <v>0</v>
      </c>
      <c r="CK14" s="34">
        <v>0</v>
      </c>
      <c r="CL14" s="34">
        <v>0</v>
      </c>
      <c r="CM14" s="43">
        <v>0</v>
      </c>
      <c r="CN14" s="34"/>
      <c r="CO14" s="34">
        <v>7150</v>
      </c>
      <c r="CP14" s="34">
        <v>1000</v>
      </c>
      <c r="CQ14" s="43">
        <v>1083.114</v>
      </c>
      <c r="CR14" s="34">
        <v>2700</v>
      </c>
      <c r="CS14" s="34">
        <v>424.15</v>
      </c>
      <c r="CT14" s="34">
        <v>424.15</v>
      </c>
      <c r="CU14" s="34">
        <v>0</v>
      </c>
      <c r="CV14" s="34">
        <v>0</v>
      </c>
      <c r="CW14" s="34">
        <v>87.6</v>
      </c>
      <c r="CX14" s="34">
        <v>0</v>
      </c>
      <c r="CY14" s="34">
        <v>0</v>
      </c>
      <c r="CZ14" s="34">
        <v>200</v>
      </c>
      <c r="DA14" s="34">
        <v>0</v>
      </c>
      <c r="DB14" s="34">
        <v>0</v>
      </c>
      <c r="DC14" s="34">
        <v>0</v>
      </c>
      <c r="DD14" s="34">
        <v>1500</v>
      </c>
      <c r="DE14" s="34">
        <v>630.32</v>
      </c>
      <c r="DF14" s="34">
        <v>630.32</v>
      </c>
      <c r="DG14" s="34">
        <v>0</v>
      </c>
      <c r="DH14" s="34">
        <v>0</v>
      </c>
      <c r="DI14" s="34">
        <f t="shared" si="13"/>
        <v>169309.3</v>
      </c>
      <c r="DJ14" s="34">
        <f t="shared" si="13"/>
        <v>51738.119999999995</v>
      </c>
      <c r="DK14" s="34">
        <f t="shared" si="14"/>
        <v>52277.34399999999</v>
      </c>
      <c r="DL14" s="34">
        <v>0</v>
      </c>
      <c r="DM14" s="34">
        <v>0</v>
      </c>
      <c r="DN14" s="34">
        <v>0</v>
      </c>
      <c r="DO14" s="34">
        <v>0</v>
      </c>
      <c r="DP14" s="34">
        <v>0</v>
      </c>
      <c r="DQ14" s="34">
        <v>0</v>
      </c>
      <c r="DR14" s="34">
        <v>0</v>
      </c>
      <c r="DS14" s="34">
        <v>0</v>
      </c>
      <c r="DT14" s="34">
        <v>0</v>
      </c>
      <c r="DU14" s="34">
        <v>0</v>
      </c>
      <c r="DV14" s="34">
        <v>0</v>
      </c>
      <c r="DW14" s="34">
        <v>0</v>
      </c>
      <c r="DX14" s="34">
        <v>0</v>
      </c>
      <c r="DY14" s="34">
        <v>0</v>
      </c>
      <c r="DZ14" s="34">
        <v>0</v>
      </c>
      <c r="EA14" s="34">
        <v>0</v>
      </c>
      <c r="EB14" s="34">
        <v>0</v>
      </c>
      <c r="EC14" s="34">
        <v>0</v>
      </c>
      <c r="ED14" s="34">
        <v>0</v>
      </c>
      <c r="EE14" s="34">
        <f t="shared" si="15"/>
        <v>0</v>
      </c>
      <c r="EF14" s="34">
        <f t="shared" si="15"/>
        <v>0</v>
      </c>
      <c r="EG14" s="34">
        <f t="shared" si="16"/>
        <v>0</v>
      </c>
    </row>
    <row r="15" spans="2:137" ht="17.25">
      <c r="B15" s="35">
        <v>6</v>
      </c>
      <c r="C15" s="36" t="s">
        <v>57</v>
      </c>
      <c r="D15" s="42">
        <v>77710.19</v>
      </c>
      <c r="E15" s="42">
        <v>179410.9606</v>
      </c>
      <c r="F15" s="34">
        <f aca="true" t="shared" si="20" ref="F15:H17">DI15+EE15-EA15</f>
        <v>1139339.61</v>
      </c>
      <c r="G15" s="34">
        <f t="shared" si="20"/>
        <v>384803.012</v>
      </c>
      <c r="H15" s="34">
        <f t="shared" si="20"/>
        <v>385841.27739999996</v>
      </c>
      <c r="I15" s="34">
        <f t="shared" si="0"/>
        <v>100.26981737866438</v>
      </c>
      <c r="J15" s="34">
        <f t="shared" si="1"/>
        <v>-843991.1100000001</v>
      </c>
      <c r="K15" s="34">
        <f t="shared" si="2"/>
        <v>-274313.34439999994</v>
      </c>
      <c r="L15" s="34">
        <v>295348.5</v>
      </c>
      <c r="M15" s="34">
        <v>111527.933</v>
      </c>
      <c r="N15" s="34">
        <f t="shared" si="3"/>
        <v>363192.98</v>
      </c>
      <c r="O15" s="34">
        <f t="shared" si="3"/>
        <v>102434.712</v>
      </c>
      <c r="P15" s="34">
        <f t="shared" si="4"/>
        <v>103472.94739999998</v>
      </c>
      <c r="Q15" s="34">
        <f t="shared" si="5"/>
        <v>101.01355817742717</v>
      </c>
      <c r="R15" s="34">
        <f t="shared" si="6"/>
        <v>13102.6439</v>
      </c>
      <c r="S15" s="34">
        <v>15723.0536</v>
      </c>
      <c r="T15" s="34">
        <f t="shared" si="7"/>
        <v>94746.539</v>
      </c>
      <c r="U15" s="34">
        <f t="shared" si="7"/>
        <v>28400</v>
      </c>
      <c r="V15" s="34">
        <f t="shared" si="7"/>
        <v>28825.6975</v>
      </c>
      <c r="W15" s="34">
        <f t="shared" si="8"/>
        <v>101.49893485915493</v>
      </c>
      <c r="X15" s="34">
        <v>94746.539</v>
      </c>
      <c r="Y15" s="34">
        <v>28400</v>
      </c>
      <c r="Z15" s="34">
        <v>28825.6975</v>
      </c>
      <c r="AA15" s="34">
        <f>Z15/Y15*100</f>
        <v>101.49893485915493</v>
      </c>
      <c r="AB15" s="34">
        <v>75013.291</v>
      </c>
      <c r="AC15" s="34">
        <v>15500</v>
      </c>
      <c r="AD15" s="34">
        <v>15732.1498</v>
      </c>
      <c r="AE15" s="34">
        <f t="shared" si="9"/>
        <v>101.49774064516129</v>
      </c>
      <c r="AF15" s="34">
        <v>0</v>
      </c>
      <c r="AG15" s="34">
        <v>0</v>
      </c>
      <c r="AH15" s="34">
        <v>0</v>
      </c>
      <c r="AI15" s="34">
        <v>0</v>
      </c>
      <c r="AJ15" s="34">
        <v>16975.22</v>
      </c>
      <c r="AK15" s="34">
        <v>8800</v>
      </c>
      <c r="AL15" s="34">
        <v>8967.628</v>
      </c>
      <c r="AM15" s="34">
        <f t="shared" si="10"/>
        <v>101.90486363636364</v>
      </c>
      <c r="AN15" s="34">
        <v>4100</v>
      </c>
      <c r="AO15" s="34">
        <v>1549.6</v>
      </c>
      <c r="AP15" s="34">
        <v>1549.6</v>
      </c>
      <c r="AQ15" s="34">
        <f>AP15/AO15*100</f>
        <v>100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732169.7</v>
      </c>
      <c r="AY15" s="34">
        <v>244056.6</v>
      </c>
      <c r="AZ15" s="34">
        <v>244056.6</v>
      </c>
      <c r="BA15" s="34">
        <v>0</v>
      </c>
      <c r="BB15" s="34">
        <v>0</v>
      </c>
      <c r="BC15" s="34">
        <v>0</v>
      </c>
      <c r="BD15" s="34">
        <v>3500.6</v>
      </c>
      <c r="BE15" s="34">
        <v>584.6</v>
      </c>
      <c r="BF15" s="34">
        <v>584.6</v>
      </c>
      <c r="BG15" s="34">
        <v>0</v>
      </c>
      <c r="BH15" s="34">
        <v>0</v>
      </c>
      <c r="BI15" s="34">
        <v>0</v>
      </c>
      <c r="BJ15" s="34">
        <v>0</v>
      </c>
      <c r="BK15" s="34">
        <v>0</v>
      </c>
      <c r="BL15" s="34">
        <v>0</v>
      </c>
      <c r="BM15" s="34">
        <v>0</v>
      </c>
      <c r="BN15" s="34">
        <v>0</v>
      </c>
      <c r="BO15" s="34">
        <f t="shared" si="18"/>
        <v>46315.43</v>
      </c>
      <c r="BP15" s="34">
        <f t="shared" si="18"/>
        <v>13447.712</v>
      </c>
      <c r="BQ15" s="34">
        <f t="shared" si="19"/>
        <v>13481.626</v>
      </c>
      <c r="BR15" s="34">
        <f t="shared" si="12"/>
        <v>100.25219159958215</v>
      </c>
      <c r="BS15" s="34">
        <v>43485.43</v>
      </c>
      <c r="BT15" s="34">
        <v>12500</v>
      </c>
      <c r="BU15" s="34">
        <v>12533.914</v>
      </c>
      <c r="BV15" s="34">
        <v>0</v>
      </c>
      <c r="BW15" s="34">
        <v>0</v>
      </c>
      <c r="BX15" s="34">
        <v>0</v>
      </c>
      <c r="BY15" s="34">
        <v>0</v>
      </c>
      <c r="BZ15" s="34">
        <v>0</v>
      </c>
      <c r="CA15" s="43">
        <v>0</v>
      </c>
      <c r="CB15" s="34">
        <v>2830</v>
      </c>
      <c r="CC15" s="34">
        <v>947.712</v>
      </c>
      <c r="CD15" s="43">
        <v>947.712</v>
      </c>
      <c r="CE15" s="34">
        <v>0</v>
      </c>
      <c r="CF15" s="34">
        <v>0</v>
      </c>
      <c r="CG15" s="34">
        <v>0</v>
      </c>
      <c r="CH15" s="34">
        <v>3436.5</v>
      </c>
      <c r="CI15" s="34">
        <v>687.3</v>
      </c>
      <c r="CJ15" s="34">
        <v>687.3</v>
      </c>
      <c r="CK15" s="34">
        <v>3760</v>
      </c>
      <c r="CL15" s="34">
        <v>1436.4</v>
      </c>
      <c r="CM15" s="43">
        <v>1436.42</v>
      </c>
      <c r="CN15" s="34"/>
      <c r="CO15" s="34">
        <v>121282.5</v>
      </c>
      <c r="CP15" s="34">
        <v>32500</v>
      </c>
      <c r="CQ15" s="43">
        <v>32678.8261</v>
      </c>
      <c r="CR15" s="34">
        <v>46862.2</v>
      </c>
      <c r="CS15" s="34">
        <v>12865.7481</v>
      </c>
      <c r="CT15" s="34">
        <v>12865.7481</v>
      </c>
      <c r="CU15" s="34">
        <v>0</v>
      </c>
      <c r="CV15" s="34">
        <v>0</v>
      </c>
      <c r="CW15" s="34">
        <v>0</v>
      </c>
      <c r="CX15" s="34">
        <v>1000</v>
      </c>
      <c r="CY15" s="34">
        <v>801</v>
      </c>
      <c r="CZ15" s="34">
        <v>801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4">
        <v>0</v>
      </c>
      <c r="DG15" s="34">
        <v>0</v>
      </c>
      <c r="DH15" s="34">
        <v>0</v>
      </c>
      <c r="DI15" s="34">
        <f t="shared" si="13"/>
        <v>1102299.78</v>
      </c>
      <c r="DJ15" s="34">
        <f t="shared" si="13"/>
        <v>347763.212</v>
      </c>
      <c r="DK15" s="34">
        <f t="shared" si="14"/>
        <v>348801.44739999995</v>
      </c>
      <c r="DL15" s="34">
        <v>0</v>
      </c>
      <c r="DM15" s="34">
        <v>0</v>
      </c>
      <c r="DN15" s="34">
        <v>0</v>
      </c>
      <c r="DO15" s="34">
        <v>0</v>
      </c>
      <c r="DP15" s="34">
        <v>0</v>
      </c>
      <c r="DQ15" s="34">
        <v>0</v>
      </c>
      <c r="DR15" s="34">
        <v>0</v>
      </c>
      <c r="DS15" s="34">
        <v>0</v>
      </c>
      <c r="DT15" s="34">
        <v>0</v>
      </c>
      <c r="DU15" s="34">
        <v>37039.83</v>
      </c>
      <c r="DV15" s="34">
        <v>37039.8</v>
      </c>
      <c r="DW15" s="34">
        <v>37039.83</v>
      </c>
      <c r="DX15" s="34">
        <v>0</v>
      </c>
      <c r="DY15" s="34">
        <v>0</v>
      </c>
      <c r="DZ15" s="34">
        <v>0</v>
      </c>
      <c r="EA15" s="34">
        <v>0</v>
      </c>
      <c r="EB15" s="34">
        <v>0</v>
      </c>
      <c r="EC15" s="34">
        <v>0</v>
      </c>
      <c r="ED15" s="34">
        <v>0</v>
      </c>
      <c r="EE15" s="34">
        <f aca="true" t="shared" si="21" ref="EE15:EF17">DL15+DO15+DR15+DU15+DX15+EA15</f>
        <v>37039.83</v>
      </c>
      <c r="EF15" s="34">
        <f t="shared" si="21"/>
        <v>37039.8</v>
      </c>
      <c r="EG15" s="34">
        <f t="shared" si="16"/>
        <v>37039.83</v>
      </c>
    </row>
    <row r="16" spans="2:137" ht="17.25">
      <c r="B16" s="35">
        <v>7</v>
      </c>
      <c r="C16" s="36" t="s">
        <v>58</v>
      </c>
      <c r="D16" s="42">
        <v>56569.219</v>
      </c>
      <c r="E16" s="42">
        <v>83362.3334</v>
      </c>
      <c r="F16" s="34">
        <f t="shared" si="20"/>
        <v>180018.3</v>
      </c>
      <c r="G16" s="34">
        <f t="shared" si="20"/>
        <v>51754.8</v>
      </c>
      <c r="H16" s="34">
        <f t="shared" si="20"/>
        <v>52608.308000000005</v>
      </c>
      <c r="I16" s="34">
        <f t="shared" si="0"/>
        <v>101.6491378577446</v>
      </c>
      <c r="J16" s="34">
        <f t="shared" si="1"/>
        <v>-136668.69999999998</v>
      </c>
      <c r="K16" s="34">
        <f t="shared" si="2"/>
        <v>-36800.641</v>
      </c>
      <c r="L16" s="34">
        <v>43349.6</v>
      </c>
      <c r="M16" s="34">
        <v>15807.667</v>
      </c>
      <c r="N16" s="34">
        <f t="shared" si="3"/>
        <v>158047.7</v>
      </c>
      <c r="O16" s="34">
        <f t="shared" si="3"/>
        <v>44431.2</v>
      </c>
      <c r="P16" s="34">
        <f t="shared" si="4"/>
        <v>45284.708</v>
      </c>
      <c r="Q16" s="34">
        <f t="shared" si="5"/>
        <v>101.92096544770341</v>
      </c>
      <c r="R16" s="34">
        <f t="shared" si="6"/>
        <v>1019.492</v>
      </c>
      <c r="S16" s="34">
        <v>737.815</v>
      </c>
      <c r="T16" s="34">
        <f t="shared" si="7"/>
        <v>6572.9</v>
      </c>
      <c r="U16" s="34">
        <f t="shared" si="7"/>
        <v>1750.2</v>
      </c>
      <c r="V16" s="34">
        <f t="shared" si="7"/>
        <v>1757.307</v>
      </c>
      <c r="W16" s="34">
        <f t="shared" si="8"/>
        <v>100.4060678779568</v>
      </c>
      <c r="X16" s="34">
        <v>6572.9</v>
      </c>
      <c r="Y16" s="34">
        <v>1750.2</v>
      </c>
      <c r="Z16" s="34">
        <v>1757.307</v>
      </c>
      <c r="AA16" s="34">
        <f>Z16/Y16*100</f>
        <v>100.4060678779568</v>
      </c>
      <c r="AB16" s="34">
        <v>22298.1</v>
      </c>
      <c r="AC16" s="34">
        <v>940</v>
      </c>
      <c r="AD16" s="34">
        <v>944.393</v>
      </c>
      <c r="AE16" s="34">
        <f t="shared" si="9"/>
        <v>100.46734042553192</v>
      </c>
      <c r="AF16" s="34">
        <v>0</v>
      </c>
      <c r="AG16" s="34">
        <v>0</v>
      </c>
      <c r="AH16" s="34">
        <v>0</v>
      </c>
      <c r="AI16" s="34">
        <v>0</v>
      </c>
      <c r="AJ16" s="34">
        <v>720</v>
      </c>
      <c r="AK16" s="34">
        <v>600</v>
      </c>
      <c r="AL16" s="34">
        <v>614.4</v>
      </c>
      <c r="AM16" s="34">
        <f t="shared" si="10"/>
        <v>102.4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21970.6</v>
      </c>
      <c r="AY16" s="34">
        <v>7323.6</v>
      </c>
      <c r="AZ16" s="34">
        <v>7323.6</v>
      </c>
      <c r="BA16" s="34">
        <v>0</v>
      </c>
      <c r="BB16" s="34">
        <v>0</v>
      </c>
      <c r="BC16" s="34">
        <v>0</v>
      </c>
      <c r="BD16" s="34">
        <v>0</v>
      </c>
      <c r="BE16" s="34">
        <v>0</v>
      </c>
      <c r="BF16" s="34">
        <v>0</v>
      </c>
      <c r="BG16" s="34">
        <v>0</v>
      </c>
      <c r="BH16" s="34">
        <v>0</v>
      </c>
      <c r="BI16" s="34">
        <v>0</v>
      </c>
      <c r="BJ16" s="34">
        <v>0</v>
      </c>
      <c r="BK16" s="34">
        <v>0</v>
      </c>
      <c r="BL16" s="34">
        <v>0</v>
      </c>
      <c r="BM16" s="34">
        <v>0</v>
      </c>
      <c r="BN16" s="34">
        <v>0</v>
      </c>
      <c r="BO16" s="34">
        <f t="shared" si="18"/>
        <v>127916.7</v>
      </c>
      <c r="BP16" s="34">
        <f t="shared" si="18"/>
        <v>41000</v>
      </c>
      <c r="BQ16" s="34">
        <f t="shared" si="19"/>
        <v>41827.608</v>
      </c>
      <c r="BR16" s="34">
        <f t="shared" si="12"/>
        <v>102.01855609756099</v>
      </c>
      <c r="BS16" s="34">
        <v>127916.7</v>
      </c>
      <c r="BT16" s="34">
        <v>41000</v>
      </c>
      <c r="BU16" s="34">
        <v>41827.608</v>
      </c>
      <c r="BV16" s="34">
        <v>0</v>
      </c>
      <c r="BW16" s="34">
        <v>0</v>
      </c>
      <c r="BX16" s="34">
        <v>0</v>
      </c>
      <c r="BY16" s="34">
        <v>0</v>
      </c>
      <c r="BZ16" s="34">
        <v>0</v>
      </c>
      <c r="CA16" s="43">
        <v>0</v>
      </c>
      <c r="CB16" s="34">
        <v>0</v>
      </c>
      <c r="CC16" s="34">
        <v>0</v>
      </c>
      <c r="CD16" s="43">
        <v>0</v>
      </c>
      <c r="CE16" s="34">
        <v>0</v>
      </c>
      <c r="CF16" s="34">
        <v>0</v>
      </c>
      <c r="CG16" s="34">
        <v>0</v>
      </c>
      <c r="CH16" s="34">
        <v>0</v>
      </c>
      <c r="CI16" s="34">
        <v>0</v>
      </c>
      <c r="CJ16" s="34">
        <v>0</v>
      </c>
      <c r="CK16" s="34">
        <v>0</v>
      </c>
      <c r="CL16" s="34">
        <v>0</v>
      </c>
      <c r="CM16" s="43">
        <v>0</v>
      </c>
      <c r="CN16" s="34"/>
      <c r="CO16" s="34">
        <v>540</v>
      </c>
      <c r="CP16" s="34">
        <v>141</v>
      </c>
      <c r="CQ16" s="43">
        <v>141</v>
      </c>
      <c r="CR16" s="34">
        <v>0</v>
      </c>
      <c r="CS16" s="34">
        <v>0</v>
      </c>
      <c r="CT16" s="34">
        <v>0</v>
      </c>
      <c r="CU16" s="34">
        <v>0</v>
      </c>
      <c r="CV16" s="34">
        <v>0</v>
      </c>
      <c r="CW16" s="34">
        <v>0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4">
        <v>0</v>
      </c>
      <c r="DG16" s="34">
        <v>0</v>
      </c>
      <c r="DH16" s="34">
        <v>0</v>
      </c>
      <c r="DI16" s="34">
        <f t="shared" si="13"/>
        <v>180018.3</v>
      </c>
      <c r="DJ16" s="34">
        <f t="shared" si="13"/>
        <v>51754.8</v>
      </c>
      <c r="DK16" s="34">
        <f t="shared" si="14"/>
        <v>52608.308000000005</v>
      </c>
      <c r="DL16" s="34">
        <v>0</v>
      </c>
      <c r="DM16" s="34">
        <v>0</v>
      </c>
      <c r="DN16" s="34">
        <v>0</v>
      </c>
      <c r="DO16" s="34">
        <v>0</v>
      </c>
      <c r="DP16" s="34">
        <v>0</v>
      </c>
      <c r="DQ16" s="34">
        <v>0</v>
      </c>
      <c r="DR16" s="34">
        <v>0</v>
      </c>
      <c r="DS16" s="34">
        <v>0</v>
      </c>
      <c r="DT16" s="34">
        <v>0</v>
      </c>
      <c r="DU16" s="34">
        <v>0</v>
      </c>
      <c r="DV16" s="34">
        <v>0</v>
      </c>
      <c r="DW16" s="34">
        <v>0</v>
      </c>
      <c r="DX16" s="34">
        <v>0</v>
      </c>
      <c r="DY16" s="34">
        <v>0</v>
      </c>
      <c r="DZ16" s="34">
        <v>0</v>
      </c>
      <c r="EA16" s="34">
        <v>0</v>
      </c>
      <c r="EB16" s="34">
        <v>0</v>
      </c>
      <c r="EC16" s="34">
        <v>0</v>
      </c>
      <c r="ED16" s="34">
        <v>0</v>
      </c>
      <c r="EE16" s="34">
        <f t="shared" si="21"/>
        <v>0</v>
      </c>
      <c r="EF16" s="34">
        <f t="shared" si="21"/>
        <v>0</v>
      </c>
      <c r="EG16" s="34">
        <f t="shared" si="16"/>
        <v>0</v>
      </c>
    </row>
    <row r="17" spans="2:137" ht="17.25">
      <c r="B17" s="35">
        <v>8</v>
      </c>
      <c r="C17" s="36" t="s">
        <v>59</v>
      </c>
      <c r="D17" s="42">
        <v>54897.6689</v>
      </c>
      <c r="E17" s="42">
        <v>603.9823</v>
      </c>
      <c r="F17" s="34">
        <f t="shared" si="20"/>
        <v>631189.2000000001</v>
      </c>
      <c r="G17" s="34">
        <f t="shared" si="20"/>
        <v>218280.088</v>
      </c>
      <c r="H17" s="34">
        <f t="shared" si="20"/>
        <v>219495.22569999998</v>
      </c>
      <c r="I17" s="34">
        <f t="shared" si="0"/>
        <v>100.55668737864903</v>
      </c>
      <c r="J17" s="34">
        <f t="shared" si="1"/>
        <v>-506343.9700000001</v>
      </c>
      <c r="K17" s="34">
        <f t="shared" si="2"/>
        <v>-164034.0157</v>
      </c>
      <c r="L17" s="34">
        <v>124845.23</v>
      </c>
      <c r="M17" s="34">
        <v>55461.21</v>
      </c>
      <c r="N17" s="34">
        <f t="shared" si="3"/>
        <v>261230</v>
      </c>
      <c r="O17" s="34">
        <f t="shared" si="3"/>
        <v>82895.188</v>
      </c>
      <c r="P17" s="34">
        <f t="shared" si="4"/>
        <v>84110.3757</v>
      </c>
      <c r="Q17" s="34">
        <f t="shared" si="5"/>
        <v>101.46593273906322</v>
      </c>
      <c r="R17" s="34">
        <f t="shared" si="6"/>
        <v>13638.760999999999</v>
      </c>
      <c r="S17" s="34">
        <v>6529.1293</v>
      </c>
      <c r="T17" s="34">
        <f t="shared" si="7"/>
        <v>64000</v>
      </c>
      <c r="U17" s="34">
        <f t="shared" si="7"/>
        <v>19795.2</v>
      </c>
      <c r="V17" s="34">
        <f t="shared" si="7"/>
        <v>20167.8903</v>
      </c>
      <c r="W17" s="34">
        <f t="shared" si="8"/>
        <v>101.88273066197866</v>
      </c>
      <c r="X17" s="34">
        <v>4300</v>
      </c>
      <c r="Y17" s="34">
        <v>1340</v>
      </c>
      <c r="Z17" s="34">
        <v>1356.8193</v>
      </c>
      <c r="AA17" s="34">
        <f>Z17/Y17*100</f>
        <v>101.25517164179105</v>
      </c>
      <c r="AB17" s="34">
        <v>6000</v>
      </c>
      <c r="AC17" s="34">
        <v>1210</v>
      </c>
      <c r="AD17" s="34">
        <v>1226.9626</v>
      </c>
      <c r="AE17" s="34">
        <f t="shared" si="9"/>
        <v>101.40186776859505</v>
      </c>
      <c r="AF17" s="34">
        <v>59700</v>
      </c>
      <c r="AG17" s="34">
        <v>18455.2</v>
      </c>
      <c r="AH17" s="34">
        <v>18811.071</v>
      </c>
      <c r="AI17" s="34">
        <f>AH17/AG17*100</f>
        <v>101.9282966318436</v>
      </c>
      <c r="AJ17" s="34">
        <v>13230</v>
      </c>
      <c r="AK17" s="34">
        <v>4200</v>
      </c>
      <c r="AL17" s="34">
        <v>4282.828</v>
      </c>
      <c r="AM17" s="34">
        <f t="shared" si="10"/>
        <v>101.97209523809525</v>
      </c>
      <c r="AN17" s="34">
        <v>3000</v>
      </c>
      <c r="AO17" s="34">
        <v>936.6</v>
      </c>
      <c r="AP17" s="34">
        <v>936.6</v>
      </c>
      <c r="AQ17" s="34">
        <f>AP17/AO17*100</f>
        <v>100</v>
      </c>
      <c r="AR17" s="34">
        <v>0</v>
      </c>
      <c r="AS17" s="34">
        <v>0</v>
      </c>
      <c r="AT17" s="34">
        <v>0</v>
      </c>
      <c r="AU17" s="34">
        <v>0</v>
      </c>
      <c r="AV17" s="34">
        <v>0</v>
      </c>
      <c r="AW17" s="34">
        <v>0</v>
      </c>
      <c r="AX17" s="34">
        <v>242528.9</v>
      </c>
      <c r="AY17" s="34">
        <v>80842.8</v>
      </c>
      <c r="AZ17" s="34">
        <v>80842.8</v>
      </c>
      <c r="BA17" s="34">
        <v>0</v>
      </c>
      <c r="BB17" s="34">
        <v>0</v>
      </c>
      <c r="BC17" s="34">
        <v>0</v>
      </c>
      <c r="BD17" s="34">
        <v>6690.7</v>
      </c>
      <c r="BE17" s="34">
        <v>1026.2</v>
      </c>
      <c r="BF17" s="34">
        <v>1026.2</v>
      </c>
      <c r="BG17" s="34">
        <v>0</v>
      </c>
      <c r="BH17" s="34">
        <v>0</v>
      </c>
      <c r="BI17" s="34">
        <v>0</v>
      </c>
      <c r="BJ17" s="34">
        <v>0</v>
      </c>
      <c r="BK17" s="34">
        <v>0</v>
      </c>
      <c r="BL17" s="34">
        <v>0</v>
      </c>
      <c r="BM17" s="34">
        <v>0</v>
      </c>
      <c r="BN17" s="34">
        <v>0</v>
      </c>
      <c r="BO17" s="34">
        <f t="shared" si="18"/>
        <v>83000</v>
      </c>
      <c r="BP17" s="34">
        <f t="shared" si="18"/>
        <v>27846.888</v>
      </c>
      <c r="BQ17" s="34">
        <f t="shared" si="19"/>
        <v>28576.065599999998</v>
      </c>
      <c r="BR17" s="34">
        <f t="shared" si="12"/>
        <v>102.61852455470068</v>
      </c>
      <c r="BS17" s="34">
        <v>81000</v>
      </c>
      <c r="BT17" s="34">
        <v>27000</v>
      </c>
      <c r="BU17" s="34">
        <v>27698.3776</v>
      </c>
      <c r="BV17" s="34">
        <v>0</v>
      </c>
      <c r="BW17" s="34">
        <v>0</v>
      </c>
      <c r="BX17" s="34">
        <v>0</v>
      </c>
      <c r="BY17" s="34">
        <v>0</v>
      </c>
      <c r="BZ17" s="34">
        <v>0</v>
      </c>
      <c r="CA17" s="43">
        <v>0</v>
      </c>
      <c r="CB17" s="34">
        <v>2000</v>
      </c>
      <c r="CC17" s="34">
        <v>846.888</v>
      </c>
      <c r="CD17" s="43">
        <v>877.688</v>
      </c>
      <c r="CE17" s="34">
        <v>0</v>
      </c>
      <c r="CF17" s="34">
        <v>0</v>
      </c>
      <c r="CG17" s="34">
        <v>0</v>
      </c>
      <c r="CH17" s="34">
        <v>5357</v>
      </c>
      <c r="CI17" s="34">
        <v>1079.4</v>
      </c>
      <c r="CJ17" s="34">
        <v>1079.35</v>
      </c>
      <c r="CK17" s="34">
        <v>0</v>
      </c>
      <c r="CL17" s="34">
        <v>0</v>
      </c>
      <c r="CM17" s="43">
        <v>0</v>
      </c>
      <c r="CN17" s="34"/>
      <c r="CO17" s="34">
        <v>84500</v>
      </c>
      <c r="CP17" s="34">
        <v>26400</v>
      </c>
      <c r="CQ17" s="43">
        <v>26413.4992</v>
      </c>
      <c r="CR17" s="34">
        <v>51000</v>
      </c>
      <c r="CS17" s="34">
        <v>13565.3037</v>
      </c>
      <c r="CT17" s="34">
        <v>13565.3037</v>
      </c>
      <c r="CU17" s="34">
        <v>500</v>
      </c>
      <c r="CV17" s="34">
        <v>0</v>
      </c>
      <c r="CW17" s="34">
        <v>0</v>
      </c>
      <c r="CX17" s="34">
        <v>1000</v>
      </c>
      <c r="CY17" s="34">
        <v>20</v>
      </c>
      <c r="CZ17" s="34">
        <v>20</v>
      </c>
      <c r="DA17" s="34">
        <v>75382.6</v>
      </c>
      <c r="DB17" s="34">
        <v>12000</v>
      </c>
      <c r="DC17" s="34">
        <v>12000</v>
      </c>
      <c r="DD17" s="34">
        <v>6000</v>
      </c>
      <c r="DE17" s="34">
        <v>2486.5</v>
      </c>
      <c r="DF17" s="34">
        <v>2486.53</v>
      </c>
      <c r="DG17" s="34">
        <v>0</v>
      </c>
      <c r="DH17" s="34">
        <v>0</v>
      </c>
      <c r="DI17" s="34">
        <f t="shared" si="13"/>
        <v>591189.2000000001</v>
      </c>
      <c r="DJ17" s="34">
        <f t="shared" si="13"/>
        <v>177843.588</v>
      </c>
      <c r="DK17" s="34">
        <f t="shared" si="14"/>
        <v>179058.72569999998</v>
      </c>
      <c r="DL17" s="34">
        <v>0</v>
      </c>
      <c r="DM17" s="34">
        <v>0</v>
      </c>
      <c r="DN17" s="34">
        <v>0</v>
      </c>
      <c r="DO17" s="34">
        <v>0</v>
      </c>
      <c r="DP17" s="34">
        <v>0</v>
      </c>
      <c r="DQ17" s="34">
        <v>0</v>
      </c>
      <c r="DR17" s="34">
        <v>0</v>
      </c>
      <c r="DS17" s="34">
        <v>0</v>
      </c>
      <c r="DT17" s="34">
        <v>0</v>
      </c>
      <c r="DU17" s="34">
        <v>40000</v>
      </c>
      <c r="DV17" s="34">
        <v>40436.5</v>
      </c>
      <c r="DW17" s="34">
        <v>40436.5</v>
      </c>
      <c r="DX17" s="34">
        <v>0</v>
      </c>
      <c r="DY17" s="34">
        <v>0</v>
      </c>
      <c r="DZ17" s="34">
        <v>0</v>
      </c>
      <c r="EA17" s="34">
        <v>0</v>
      </c>
      <c r="EB17" s="34">
        <v>0</v>
      </c>
      <c r="EC17" s="34">
        <v>0</v>
      </c>
      <c r="ED17" s="34">
        <v>0</v>
      </c>
      <c r="EE17" s="34">
        <f t="shared" si="21"/>
        <v>40000</v>
      </c>
      <c r="EF17" s="34">
        <f t="shared" si="21"/>
        <v>40436.5</v>
      </c>
      <c r="EG17" s="34">
        <f t="shared" si="16"/>
        <v>40436.5</v>
      </c>
    </row>
    <row r="18" spans="2:137" s="18" customFormat="1" ht="30" customHeight="1">
      <c r="B18" s="35"/>
      <c r="C18" s="36" t="s">
        <v>64</v>
      </c>
      <c r="D18" s="34">
        <f>SUM(D10:D17)</f>
        <v>516386.7116999999</v>
      </c>
      <c r="E18" s="34">
        <f>SUM(E10:E17)</f>
        <v>427258.14599999995</v>
      </c>
      <c r="F18" s="34">
        <f>SUM(F10:F17)</f>
        <v>5879882.209999999</v>
      </c>
      <c r="G18" s="34">
        <f>SUM(G10:G17)</f>
        <v>1908782.8260000001</v>
      </c>
      <c r="H18" s="34">
        <f>SUM(H10:H17)</f>
        <v>1922267.3319</v>
      </c>
      <c r="I18" s="34">
        <f t="shared" si="0"/>
        <v>100.70644526534525</v>
      </c>
      <c r="J18" s="34">
        <f aca="true" t="shared" si="22" ref="J18:P18">SUM(J10:J17)</f>
        <v>-3838136.2699</v>
      </c>
      <c r="K18" s="34">
        <f t="shared" si="22"/>
        <v>-1150602.6056999997</v>
      </c>
      <c r="L18" s="34">
        <f t="shared" si="22"/>
        <v>2041745.9401000002</v>
      </c>
      <c r="M18" s="34">
        <f t="shared" si="22"/>
        <v>771664.7262</v>
      </c>
      <c r="N18" s="34">
        <f t="shared" si="22"/>
        <v>2043165.38</v>
      </c>
      <c r="O18" s="34">
        <f t="shared" si="22"/>
        <v>673768.1259999998</v>
      </c>
      <c r="P18" s="34">
        <f t="shared" si="22"/>
        <v>688504.5068999999</v>
      </c>
      <c r="Q18" s="34">
        <f t="shared" si="5"/>
        <v>102.18715910286325</v>
      </c>
      <c r="R18" s="34">
        <f>Q18/P18*100</f>
        <v>0.01484190126263112</v>
      </c>
      <c r="S18" s="34">
        <f>R18/Q18*100</f>
        <v>0.014524233174631092</v>
      </c>
      <c r="T18" s="34">
        <f>SUM(T10:T17)</f>
        <v>479763.83900000004</v>
      </c>
      <c r="U18" s="34">
        <f>SUM(U10:U17)</f>
        <v>173948.40000000002</v>
      </c>
      <c r="V18" s="34">
        <f>SUM(V10:V17)</f>
        <v>177009.8997</v>
      </c>
      <c r="W18" s="34">
        <f t="shared" si="8"/>
        <v>101.76000451858135</v>
      </c>
      <c r="X18" s="34">
        <f>SUM(X10:X17)</f>
        <v>147433.839</v>
      </c>
      <c r="Y18" s="34">
        <f>SUM(Y10:Y17)</f>
        <v>47261.09999999999</v>
      </c>
      <c r="Z18" s="34">
        <f>SUM(Z10:Z17)</f>
        <v>47851.1097</v>
      </c>
      <c r="AA18" s="34">
        <f>Z18/Y18*100</f>
        <v>101.2484045017996</v>
      </c>
      <c r="AB18" s="34">
        <f>SUM(AB10:AB17)</f>
        <v>186445.491</v>
      </c>
      <c r="AC18" s="34">
        <f>SUM(AC10:AC17)</f>
        <v>32350.5</v>
      </c>
      <c r="AD18" s="34">
        <f>SUM(AD10:AD17)</f>
        <v>32730.617299999998</v>
      </c>
      <c r="AE18" s="34">
        <f t="shared" si="9"/>
        <v>101.174996677022</v>
      </c>
      <c r="AF18" s="34">
        <f>SUM(AF10:AF17)</f>
        <v>332330</v>
      </c>
      <c r="AG18" s="34">
        <f>SUM(AG10:AG17)</f>
        <v>126687.3</v>
      </c>
      <c r="AH18" s="34">
        <f>SUM(AH10:AH17)</f>
        <v>129158.79</v>
      </c>
      <c r="AI18" s="34">
        <f>AH18/AG18*100</f>
        <v>101.9508585312024</v>
      </c>
      <c r="AJ18" s="34">
        <f>SUM(AJ10:AJ17)</f>
        <v>82035.22</v>
      </c>
      <c r="AK18" s="34">
        <f>SUM(AK10:AK17)</f>
        <v>41931.8</v>
      </c>
      <c r="AL18" s="34">
        <f>SUM(AL10:AL17)</f>
        <v>42538.183000000005</v>
      </c>
      <c r="AM18" s="34">
        <f t="shared" si="10"/>
        <v>101.44611726660912</v>
      </c>
      <c r="AN18" s="34">
        <f>SUM(AN10:AN17)</f>
        <v>25600</v>
      </c>
      <c r="AO18" s="34">
        <f>SUM(AO10:AO17)</f>
        <v>9588.65</v>
      </c>
      <c r="AP18" s="34">
        <f>SUM(AP10:AP17)</f>
        <v>9588.65</v>
      </c>
      <c r="AQ18" s="34">
        <f>AP18/AO18*100</f>
        <v>100</v>
      </c>
      <c r="AR18" s="34">
        <f aca="true" t="shared" si="23" ref="AR18:BL18">SUM(AR10:AR17)</f>
        <v>0</v>
      </c>
      <c r="AS18" s="34">
        <f t="shared" si="23"/>
        <v>0</v>
      </c>
      <c r="AT18" s="34">
        <f t="shared" si="23"/>
        <v>0</v>
      </c>
      <c r="AU18" s="34">
        <f t="shared" si="23"/>
        <v>0</v>
      </c>
      <c r="AV18" s="34">
        <f t="shared" si="23"/>
        <v>0</v>
      </c>
      <c r="AW18" s="34">
        <f t="shared" si="23"/>
        <v>0</v>
      </c>
      <c r="AX18" s="34">
        <f t="shared" si="23"/>
        <v>3363988.3</v>
      </c>
      <c r="AY18" s="34">
        <f t="shared" si="23"/>
        <v>1121329.5999999999</v>
      </c>
      <c r="AZ18" s="34">
        <f t="shared" si="23"/>
        <v>1121329.5999999999</v>
      </c>
      <c r="BA18" s="34">
        <f t="shared" si="23"/>
        <v>0</v>
      </c>
      <c r="BB18" s="34">
        <f t="shared" si="23"/>
        <v>0</v>
      </c>
      <c r="BC18" s="34">
        <f t="shared" si="23"/>
        <v>0</v>
      </c>
      <c r="BD18" s="34">
        <f t="shared" si="23"/>
        <v>39390.2</v>
      </c>
      <c r="BE18" s="34">
        <f t="shared" si="23"/>
        <v>6221.500000000001</v>
      </c>
      <c r="BF18" s="34">
        <f t="shared" si="23"/>
        <v>6221.500000000001</v>
      </c>
      <c r="BG18" s="34">
        <f t="shared" si="23"/>
        <v>0</v>
      </c>
      <c r="BH18" s="34">
        <f t="shared" si="23"/>
        <v>0</v>
      </c>
      <c r="BI18" s="34">
        <f t="shared" si="23"/>
        <v>0</v>
      </c>
      <c r="BJ18" s="34">
        <f t="shared" si="23"/>
        <v>0</v>
      </c>
      <c r="BK18" s="34">
        <f t="shared" si="23"/>
        <v>0</v>
      </c>
      <c r="BL18" s="34">
        <f t="shared" si="23"/>
        <v>0</v>
      </c>
      <c r="BM18" s="34"/>
      <c r="BN18" s="34"/>
      <c r="BO18" s="34">
        <f>SUM(BO10:BO17)</f>
        <v>622465.13</v>
      </c>
      <c r="BP18" s="34">
        <f>SUM(BP10:BP17)</f>
        <v>198886.433</v>
      </c>
      <c r="BQ18" s="34">
        <f>SUM(BQ10:BQ17)</f>
        <v>203010.4786</v>
      </c>
      <c r="BR18" s="34">
        <f t="shared" si="12"/>
        <v>102.07356808495831</v>
      </c>
      <c r="BS18" s="34">
        <f aca="true" t="shared" si="24" ref="BS18:DI18">SUM(BS10:BS17)</f>
        <v>375585.13</v>
      </c>
      <c r="BT18" s="34">
        <f t="shared" si="24"/>
        <v>112771.3</v>
      </c>
      <c r="BU18" s="34">
        <f t="shared" si="24"/>
        <v>114685.11360000001</v>
      </c>
      <c r="BV18" s="34">
        <f t="shared" si="24"/>
        <v>0</v>
      </c>
      <c r="BW18" s="34">
        <f t="shared" si="24"/>
        <v>0</v>
      </c>
      <c r="BX18" s="34">
        <f t="shared" si="24"/>
        <v>0</v>
      </c>
      <c r="BY18" s="34">
        <f t="shared" si="24"/>
        <v>224810</v>
      </c>
      <c r="BZ18" s="34">
        <f t="shared" si="24"/>
        <v>78400.4</v>
      </c>
      <c r="CA18" s="34">
        <f t="shared" si="24"/>
        <v>78701.83200000001</v>
      </c>
      <c r="CB18" s="34">
        <f t="shared" si="24"/>
        <v>22070</v>
      </c>
      <c r="CC18" s="34">
        <f t="shared" si="24"/>
        <v>7714.732999999999</v>
      </c>
      <c r="CD18" s="34">
        <f t="shared" si="24"/>
        <v>9623.533</v>
      </c>
      <c r="CE18" s="34">
        <f t="shared" si="24"/>
        <v>0</v>
      </c>
      <c r="CF18" s="34">
        <f t="shared" si="24"/>
        <v>0</v>
      </c>
      <c r="CG18" s="34">
        <f t="shared" si="24"/>
        <v>0</v>
      </c>
      <c r="CH18" s="34">
        <f t="shared" si="24"/>
        <v>23017.5</v>
      </c>
      <c r="CI18" s="34">
        <f t="shared" si="24"/>
        <v>4276.4</v>
      </c>
      <c r="CJ18" s="34">
        <f t="shared" si="24"/>
        <v>3024.495</v>
      </c>
      <c r="CK18" s="34">
        <f t="shared" si="24"/>
        <v>3760</v>
      </c>
      <c r="CL18" s="34">
        <f t="shared" si="24"/>
        <v>1436.4</v>
      </c>
      <c r="CM18" s="34">
        <f t="shared" si="24"/>
        <v>1556.42</v>
      </c>
      <c r="CN18" s="34">
        <f t="shared" si="24"/>
        <v>0</v>
      </c>
      <c r="CO18" s="34">
        <f t="shared" si="24"/>
        <v>482595.7</v>
      </c>
      <c r="CP18" s="34">
        <f t="shared" si="24"/>
        <v>145961</v>
      </c>
      <c r="CQ18" s="34">
        <f t="shared" si="24"/>
        <v>147681.90829999998</v>
      </c>
      <c r="CR18" s="34">
        <f t="shared" si="24"/>
        <v>242362.2</v>
      </c>
      <c r="CS18" s="34">
        <f t="shared" si="24"/>
        <v>78410.5528</v>
      </c>
      <c r="CT18" s="34">
        <f t="shared" si="24"/>
        <v>78410.5528</v>
      </c>
      <c r="CU18" s="34">
        <f t="shared" si="24"/>
        <v>9950</v>
      </c>
      <c r="CV18" s="34">
        <f t="shared" si="24"/>
        <v>4448.026</v>
      </c>
      <c r="CW18" s="34">
        <f t="shared" si="24"/>
        <v>4535.626</v>
      </c>
      <c r="CX18" s="34">
        <f t="shared" si="24"/>
        <v>17150</v>
      </c>
      <c r="CY18" s="34">
        <f t="shared" si="24"/>
        <v>15221</v>
      </c>
      <c r="CZ18" s="34">
        <f t="shared" si="24"/>
        <v>18592.594</v>
      </c>
      <c r="DA18" s="34">
        <f t="shared" si="24"/>
        <v>105382.6</v>
      </c>
      <c r="DB18" s="34">
        <f t="shared" si="24"/>
        <v>21500</v>
      </c>
      <c r="DC18" s="34">
        <f t="shared" si="24"/>
        <v>21500</v>
      </c>
      <c r="DD18" s="34">
        <f t="shared" si="24"/>
        <v>133400</v>
      </c>
      <c r="DE18" s="34">
        <f t="shared" si="24"/>
        <v>49995.917</v>
      </c>
      <c r="DF18" s="34">
        <f t="shared" si="24"/>
        <v>51260.13</v>
      </c>
      <c r="DG18" s="34">
        <f t="shared" si="24"/>
        <v>0</v>
      </c>
      <c r="DH18" s="34">
        <f t="shared" si="24"/>
        <v>0</v>
      </c>
      <c r="DI18" s="34">
        <f t="shared" si="24"/>
        <v>5574943.9799999995</v>
      </c>
      <c r="DJ18" s="34">
        <f>Y18+AC18+AG18+AK18+AO18+AS18+AV18+AY18+BE18+BH18+BK18+BT18+BW18+BZ18+CC18+CF18+CI18+CL18+CP18+CV18+CY18+DB18+DE18+BB18</f>
        <v>1827095.6259999997</v>
      </c>
      <c r="DK18" s="34">
        <f aca="true" t="shared" si="25" ref="DK18:EG18">SUM(DK10:DK17)</f>
        <v>1840580.1019000001</v>
      </c>
      <c r="DL18" s="34">
        <f t="shared" si="25"/>
        <v>0</v>
      </c>
      <c r="DM18" s="34">
        <f t="shared" si="25"/>
        <v>0</v>
      </c>
      <c r="DN18" s="34">
        <f t="shared" si="25"/>
        <v>0</v>
      </c>
      <c r="DO18" s="34">
        <f t="shared" si="25"/>
        <v>37898.4</v>
      </c>
      <c r="DP18" s="34">
        <f t="shared" si="25"/>
        <v>4210.9</v>
      </c>
      <c r="DQ18" s="34">
        <f t="shared" si="25"/>
        <v>4210.9</v>
      </c>
      <c r="DR18" s="34">
        <f t="shared" si="25"/>
        <v>0</v>
      </c>
      <c r="DS18" s="34">
        <f t="shared" si="25"/>
        <v>0</v>
      </c>
      <c r="DT18" s="34">
        <f t="shared" si="25"/>
        <v>0</v>
      </c>
      <c r="DU18" s="34">
        <f t="shared" si="25"/>
        <v>267039.83</v>
      </c>
      <c r="DV18" s="34">
        <f t="shared" si="25"/>
        <v>77476.3</v>
      </c>
      <c r="DW18" s="34">
        <f t="shared" si="25"/>
        <v>77476.33</v>
      </c>
      <c r="DX18" s="34">
        <f t="shared" si="25"/>
        <v>0</v>
      </c>
      <c r="DY18" s="34">
        <f t="shared" si="25"/>
        <v>0</v>
      </c>
      <c r="DZ18" s="34">
        <f t="shared" si="25"/>
        <v>0</v>
      </c>
      <c r="EA18" s="34">
        <f t="shared" si="25"/>
        <v>155036.8</v>
      </c>
      <c r="EB18" s="34">
        <f t="shared" si="25"/>
        <v>6000</v>
      </c>
      <c r="EC18" s="34">
        <f t="shared" si="25"/>
        <v>6000</v>
      </c>
      <c r="ED18" s="34">
        <f t="shared" si="25"/>
        <v>0</v>
      </c>
      <c r="EE18" s="34">
        <f t="shared" si="25"/>
        <v>459975.03</v>
      </c>
      <c r="EF18" s="34">
        <f t="shared" si="25"/>
        <v>87687.20000000001</v>
      </c>
      <c r="EG18" s="34">
        <f t="shared" si="25"/>
        <v>87687.23000000001</v>
      </c>
    </row>
  </sheetData>
  <sheetProtection/>
  <protectedRanges>
    <protectedRange sqref="D17" name="Range1_1"/>
    <protectedRange sqref="CA10:CA17" name="Range5"/>
    <protectedRange sqref="CD10:CD17" name="Range5_1"/>
    <protectedRange sqref="CM10:CM17" name="Range5_2"/>
    <protectedRange sqref="CQ10:CQ17" name="Range5_3"/>
  </protectedRanges>
  <mergeCells count="136">
    <mergeCell ref="B1:Q1"/>
    <mergeCell ref="X3:Z3"/>
    <mergeCell ref="CA3:CB3"/>
    <mergeCell ref="B4:B8"/>
    <mergeCell ref="C4:C8"/>
    <mergeCell ref="D4:D8"/>
    <mergeCell ref="E4:E8"/>
    <mergeCell ref="F4:I6"/>
    <mergeCell ref="J4:K6"/>
    <mergeCell ref="L4:M6"/>
    <mergeCell ref="N4:Q6"/>
    <mergeCell ref="T4:DF4"/>
    <mergeCell ref="DH4:DH8"/>
    <mergeCell ref="DI4:DK6"/>
    <mergeCell ref="DL4:EC4"/>
    <mergeCell ref="DD5:DG6"/>
    <mergeCell ref="DL5:DQ5"/>
    <mergeCell ref="DR5:DT6"/>
    <mergeCell ref="DU5:EC5"/>
    <mergeCell ref="T6:W6"/>
    <mergeCell ref="ED4:ED8"/>
    <mergeCell ref="EE4:EG6"/>
    <mergeCell ref="T5:AT5"/>
    <mergeCell ref="AU5:BI5"/>
    <mergeCell ref="BJ5:BL6"/>
    <mergeCell ref="BO5:CD5"/>
    <mergeCell ref="CE5:CM5"/>
    <mergeCell ref="CO5:CW5"/>
    <mergeCell ref="CX5:CZ6"/>
    <mergeCell ref="DA5:DC6"/>
    <mergeCell ref="X6:AA6"/>
    <mergeCell ref="AB6:AE6"/>
    <mergeCell ref="AF6:AI6"/>
    <mergeCell ref="AJ6:AM6"/>
    <mergeCell ref="AN6:AQ6"/>
    <mergeCell ref="AR6:AT6"/>
    <mergeCell ref="AU6:AW6"/>
    <mergeCell ref="AX6:AZ6"/>
    <mergeCell ref="BA6:BC6"/>
    <mergeCell ref="BD6:BF6"/>
    <mergeCell ref="BG6:BI6"/>
    <mergeCell ref="BO6:BR6"/>
    <mergeCell ref="BS6:BU6"/>
    <mergeCell ref="BV6:BX6"/>
    <mergeCell ref="BY6:CA6"/>
    <mergeCell ref="CB6:CD6"/>
    <mergeCell ref="CE6:CG6"/>
    <mergeCell ref="CH6:CJ6"/>
    <mergeCell ref="CK6:CN6"/>
    <mergeCell ref="CO6:CQ6"/>
    <mergeCell ref="CR6:CT6"/>
    <mergeCell ref="CU6:CW6"/>
    <mergeCell ref="DL6:DN6"/>
    <mergeCell ref="DO6:DQ6"/>
    <mergeCell ref="DU6:DW6"/>
    <mergeCell ref="DX6:DZ6"/>
    <mergeCell ref="EA6:EC6"/>
    <mergeCell ref="F7:F8"/>
    <mergeCell ref="G7:I7"/>
    <mergeCell ref="J7:J8"/>
    <mergeCell ref="L7:L8"/>
    <mergeCell ref="M7:M8"/>
    <mergeCell ref="N7:N8"/>
    <mergeCell ref="O7:Q7"/>
    <mergeCell ref="T7:T8"/>
    <mergeCell ref="U7:W7"/>
    <mergeCell ref="X7:X8"/>
    <mergeCell ref="Z7:AA7"/>
    <mergeCell ref="AB7:AB8"/>
    <mergeCell ref="AD7:AE7"/>
    <mergeCell ref="AF7:AF8"/>
    <mergeCell ref="AH7:AI7"/>
    <mergeCell ref="AJ7:AJ8"/>
    <mergeCell ref="AL7:AM7"/>
    <mergeCell ref="AN7:AN8"/>
    <mergeCell ref="AP7:AQ7"/>
    <mergeCell ref="AR7:AR8"/>
    <mergeCell ref="AS7:AT7"/>
    <mergeCell ref="AU7:AU8"/>
    <mergeCell ref="AV7:AW7"/>
    <mergeCell ref="AX7:AX8"/>
    <mergeCell ref="AY7:AZ7"/>
    <mergeCell ref="BA7:BA8"/>
    <mergeCell ref="BB7:BC7"/>
    <mergeCell ref="BD7:BD8"/>
    <mergeCell ref="BE7:BF7"/>
    <mergeCell ref="BG7:BG8"/>
    <mergeCell ref="BH7:BI7"/>
    <mergeCell ref="BJ7:BJ8"/>
    <mergeCell ref="BK7:BL7"/>
    <mergeCell ref="BO7:BO8"/>
    <mergeCell ref="BQ7:BR7"/>
    <mergeCell ref="BS7:BS8"/>
    <mergeCell ref="BT7:BU7"/>
    <mergeCell ref="BV7:BV8"/>
    <mergeCell ref="BW7:BX7"/>
    <mergeCell ref="BY7:BY8"/>
    <mergeCell ref="BZ7:CA7"/>
    <mergeCell ref="CB7:CB8"/>
    <mergeCell ref="CC7:CD7"/>
    <mergeCell ref="CE7:CE8"/>
    <mergeCell ref="CF7:CG7"/>
    <mergeCell ref="CH7:CH8"/>
    <mergeCell ref="CI7:CJ7"/>
    <mergeCell ref="CK7:CK8"/>
    <mergeCell ref="CL7:CM7"/>
    <mergeCell ref="CN7:CN8"/>
    <mergeCell ref="CO7:CO8"/>
    <mergeCell ref="CP7:CQ7"/>
    <mergeCell ref="CR7:CR8"/>
    <mergeCell ref="CS7:CT7"/>
    <mergeCell ref="CU7:CU8"/>
    <mergeCell ref="CV7:CW7"/>
    <mergeCell ref="CX7:CX8"/>
    <mergeCell ref="CY7:CZ7"/>
    <mergeCell ref="DA7:DA8"/>
    <mergeCell ref="DB7:DC7"/>
    <mergeCell ref="DU7:DU8"/>
    <mergeCell ref="DV7:DW7"/>
    <mergeCell ref="DX7:DX8"/>
    <mergeCell ref="DD7:DD8"/>
    <mergeCell ref="DI7:DI8"/>
    <mergeCell ref="DJ7:DK7"/>
    <mergeCell ref="DL7:DL8"/>
    <mergeCell ref="DM7:DN7"/>
    <mergeCell ref="DO7:DO8"/>
    <mergeCell ref="B2:Q2"/>
    <mergeCell ref="DY7:DZ7"/>
    <mergeCell ref="EA7:EA8"/>
    <mergeCell ref="EB7:EC7"/>
    <mergeCell ref="EE7:EE8"/>
    <mergeCell ref="EF7:EG7"/>
    <mergeCell ref="DG8:DG9"/>
    <mergeCell ref="DP7:DQ7"/>
    <mergeCell ref="DR7:DR8"/>
    <mergeCell ref="DS7:DT7"/>
  </mergeCells>
  <printOptions/>
  <pageMargins left="0.25" right="0.24" top="0.34" bottom="0.3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Administrator</cp:lastModifiedBy>
  <cp:lastPrinted>2019-03-01T10:08:55Z</cp:lastPrinted>
  <dcterms:created xsi:type="dcterms:W3CDTF">2002-03-15T09:46:46Z</dcterms:created>
  <dcterms:modified xsi:type="dcterms:W3CDTF">2019-05-02T08:21:51Z</dcterms:modified>
  <cp:category/>
  <cp:version/>
  <cp:contentType/>
  <cp:contentStatus/>
</cp:coreProperties>
</file>