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615" activeTab="0"/>
  </bookViews>
  <sheets>
    <sheet name="Ekamut" sheetId="1" r:id="rId1"/>
  </sheets>
  <definedNames/>
  <calcPr fullCalcOnLoad="1"/>
</workbook>
</file>

<file path=xl/sharedStrings.xml><?xml version="1.0" encoding="utf-8"?>
<sst xmlns="http://schemas.openxmlformats.org/spreadsheetml/2006/main" count="229" uniqueCount="69">
  <si>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</si>
  <si>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</si>
  <si>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</si>
  <si>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</si>
  <si>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</si>
  <si>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</si>
  <si>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</si>
  <si>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</si>
  <si>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</si>
  <si>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</si>
  <si>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Համայնքի անվանումը</t>
  </si>
  <si>
    <t>ՀԱՇՎԵՏՎՈՒԹՅՈՒՆ</t>
  </si>
  <si>
    <t>հազար դրամ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</si>
  <si>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</si>
  <si>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</si>
  <si>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</si>
  <si>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</si>
  <si>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</si>
  <si>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</si>
  <si>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</si>
  <si>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</si>
  <si>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</si>
  <si>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</si>
  <si>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</si>
  <si>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</si>
  <si>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</si>
  <si>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</si>
  <si>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</si>
  <si>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</si>
  <si>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</si>
  <si>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</si>
  <si>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</si>
  <si>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</si>
  <si>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</si>
  <si>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</si>
  <si>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</si>
  <si>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</si>
  <si>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</si>
  <si>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</si>
  <si>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</si>
  <si>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</si>
  <si>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</si>
  <si>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</si>
  <si>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</si>
  <si>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Ընդամենը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</si>
  <si>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</si>
  <si>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կատ. %-ը տարեկան ծրագրի նկատմամբ</t>
  </si>
  <si>
    <t>Հաշվետու ժամանակաշրջան</t>
  </si>
  <si>
    <t>ք.Կապան</t>
  </si>
  <si>
    <t>ք.Քաջարան</t>
  </si>
  <si>
    <t>ք.Գորիս</t>
  </si>
  <si>
    <t>Տաթև</t>
  </si>
  <si>
    <t>Տեղ</t>
  </si>
  <si>
    <t>ք. Սիսիան</t>
  </si>
  <si>
    <t>Գորայք</t>
  </si>
  <si>
    <t>ք.Մեղրի</t>
  </si>
  <si>
    <r>
      <rPr>
        <b/>
        <sz val="10"/>
        <rFont val="GHEA Grapalat"/>
        <family val="3"/>
      </rPr>
      <t>տող 1341</t>
    </r>
    <r>
      <rPr>
        <sz val="10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</si>
  <si>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0"/>
        <rFont val="GHEA Grapalat"/>
        <family val="3"/>
      </rPr>
      <t xml:space="preserve"> տող 1342</t>
    </r>
    <r>
      <rPr>
        <sz val="10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</si>
  <si>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0"/>
        <rFont val="GHEA Grapalat"/>
        <family val="3"/>
      </rPr>
      <t xml:space="preserve"> տող 1352</t>
    </r>
    <r>
      <rPr>
        <sz val="10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</si>
  <si>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0"/>
        <rFont val="GHEA Grapalat"/>
        <family val="3"/>
      </rPr>
      <t xml:space="preserve">տող 1220+1240     </t>
    </r>
    <r>
      <rPr>
        <sz val="10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</si>
  <si>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0"/>
        <rFont val="GHEA Grapalat"/>
        <family val="3"/>
      </rPr>
      <t xml:space="preserve"> տող 1260   </t>
    </r>
    <r>
      <rPr>
        <sz val="10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</si>
  <si>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0"/>
        <rFont val="GHEA Grapalat"/>
        <family val="3"/>
      </rPr>
      <t xml:space="preserve"> տող 1381+տող 1382</t>
    </r>
    <r>
      <rPr>
        <sz val="10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</si>
  <si>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0"/>
        <rFont val="GHEA Grapalat"/>
        <family val="3"/>
      </rPr>
      <t xml:space="preserve">տող 1391+1393   </t>
    </r>
    <r>
      <rPr>
        <sz val="10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</si>
  <si>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0"/>
        <rFont val="GHEA Grapalat"/>
        <family val="3"/>
      </rPr>
      <t>տող 1392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</si>
  <si>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 xml:space="preserve">փաստ                   ( 6 ամիս)                                                                           </t>
  </si>
  <si>
    <t>ծրագիր (9 ամիս)</t>
  </si>
  <si>
    <t>կատ. %-ը 9 ամիս</t>
  </si>
  <si>
    <r>
      <t xml:space="preserve"> ՀՀ ՍՅՈՒՆԻՔԻ ՄԱՐԶԻ  ՀԱՄԱՅՆՔՆԵՐԻ   ԲՅՈՒՋԵՏԱՅԻՆ   ԵԿԱՄՈՒՏՆԵՐԻ   ՎԵՐԱԲԵՐՅԱԼ  (աճողական)  2019թ. հուլիսի  «31» -ի դրությամբ </t>
    </r>
    <r>
      <rPr>
        <b/>
        <sz val="12"/>
        <rFont val="GHEA Grapalat"/>
        <family val="3"/>
      </rPr>
      <t xml:space="preserve">                                           </t>
    </r>
  </si>
  <si>
    <t xml:space="preserve">փաստ                   ( 7 ամիս)                                                                           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</si>
</sst>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 &quot;_);\(#,##0&quot; &quot;\)"/>
    <numFmt numFmtId="181" formatCode="#,##0&quot; &quot;_);[Red]\(#,##0&quot; &quot;\)"/>
    <numFmt numFmtId="182" formatCode="#,##0.00&quot; &quot;_);\(#,##0.00&quot; &quot;\)"/>
    <numFmt numFmtId="183" formatCode="#,##0.00&quot; &quot;_);[Red]\(#,##0.00&quot; &quot;\)"/>
    <numFmt numFmtId="184" formatCode="_ * #,##0_)&quot; &quot;_ ;_ * \(#,##0\)&quot; &quot;_ ;_ * &quot;-&quot;_)&quot; &quot;_ ;_ @_ "/>
    <numFmt numFmtId="185" formatCode="_ * #,##0_)_ _ ;_ * \(#,##0\)_ _ ;_ * &quot;-&quot;_)_ _ ;_ @_ "/>
    <numFmt numFmtId="186" formatCode="_ * #,##0.00_)&quot; &quot;_ ;_ * \(#,##0.00\)&quot; &quot;_ ;_ * &quot;-&quot;??_)&quot; &quot;_ ;_ @_ "/>
    <numFmt numFmtId="187" formatCode="_ * #,##0.00_)_ _ ;_ * \(#,##0.00\)_ _ ;_ * &quot;-&quot;??_)_ 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0E+00"/>
    <numFmt numFmtId="209" formatCode="_-* #,##0.0_-;\-* #,##0.0_-;_-* &quot;-&quot;??_-;_-@_-"/>
    <numFmt numFmtId="210" formatCode="[$-409]dddd\,\ mmmm\ dd\,\ yyyy"/>
    <numFmt numFmtId="211" formatCode="_(* #,##0_);_(* \(#,##0\);_(* &quot;-&quot;??_);_(@_)"/>
    <numFmt numFmtId="212" formatCode="m/d"/>
    <numFmt numFmtId="213" formatCode="_(* #,##0.0_);_(* \(#,##0.0\);_(* &quot;-&quot;??_);_(@_)"/>
    <numFmt numFmtId="214" formatCode="#,##0.000"/>
  </numFmts>
  <fonts count="45">
    <font>
      <sz val="12"/>
      <name val="Times Armenian"/>
      <family val="0"/>
    </font>
    <font>
      <sz val="10"/>
      <name val="Arial Armenian"/>
      <family val="2"/>
    </font>
    <font>
      <sz val="9"/>
      <name val="Arial Armenian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/>
      <protection locked="0"/>
    </xf>
    <xf numFmtId="14" fontId="3" fillId="33" borderId="0" xfId="0" applyNumberFormat="1" applyFont="1" applyFill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/>
      <protection/>
    </xf>
    <xf numFmtId="207" fontId="3" fillId="33" borderId="0" xfId="0" applyNumberFormat="1" applyFont="1" applyFill="1" applyAlignment="1" applyProtection="1">
      <alignment/>
      <protection locked="0"/>
    </xf>
    <xf numFmtId="0" fontId="3" fillId="34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 horizontal="center"/>
      <protection locked="0"/>
    </xf>
    <xf numFmtId="207" fontId="3" fillId="34" borderId="0" xfId="0" applyNumberFormat="1" applyFont="1" applyFill="1" applyAlignment="1" applyProtection="1">
      <alignment/>
      <protection locked="0"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34" borderId="12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center" vertical="center"/>
      <protection/>
    </xf>
    <xf numFmtId="207" fontId="3" fillId="33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4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207" fontId="5" fillId="33" borderId="12" xfId="0" applyNumberFormat="1" applyFont="1" applyFill="1" applyBorder="1" applyAlignment="1" applyProtection="1">
      <alignment horizontal="center" vertical="center" wrapText="1"/>
      <protection/>
    </xf>
    <xf numFmtId="207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/>
    </xf>
    <xf numFmtId="1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3" fontId="8" fillId="34" borderId="12" xfId="0" applyNumberFormat="1" applyFont="1" applyFill="1" applyBorder="1" applyAlignment="1" applyProtection="1">
      <alignment horizontal="left" vertical="center"/>
      <protection locked="0"/>
    </xf>
    <xf numFmtId="207" fontId="8" fillId="34" borderId="12" xfId="0" applyNumberFormat="1" applyFont="1" applyFill="1" applyBorder="1" applyAlignment="1" applyProtection="1">
      <alignment horizontal="center" vertical="center" wrapText="1"/>
      <protection/>
    </xf>
    <xf numFmtId="207" fontId="8" fillId="35" borderId="12" xfId="0" applyNumberFormat="1" applyFont="1" applyFill="1" applyBorder="1" applyAlignment="1" applyProtection="1">
      <alignment horizontal="center" vertical="center" wrapText="1"/>
      <protection/>
    </xf>
    <xf numFmtId="207" fontId="8" fillId="0" borderId="12" xfId="0" applyNumberFormat="1" applyFont="1" applyFill="1" applyBorder="1" applyAlignment="1" applyProtection="1">
      <alignment horizontal="center" vertical="center" wrapText="1"/>
      <protection/>
    </xf>
    <xf numFmtId="207" fontId="8" fillId="33" borderId="12" xfId="0" applyNumberFormat="1" applyFont="1" applyFill="1" applyBorder="1" applyAlignment="1" applyProtection="1">
      <alignment horizontal="center" vertical="center" wrapText="1"/>
      <protection locked="0"/>
    </xf>
    <xf numFmtId="196" fontId="9" fillId="33" borderId="12" xfId="0" applyNumberFormat="1" applyFont="1" applyFill="1" applyBorder="1" applyAlignment="1">
      <alignment horizontal="center" vertical="center"/>
    </xf>
    <xf numFmtId="207" fontId="9" fillId="33" borderId="12" xfId="0" applyNumberFormat="1" applyFont="1" applyFill="1" applyBorder="1" applyAlignment="1">
      <alignment horizontal="center" vertical="center" wrapText="1"/>
    </xf>
    <xf numFmtId="207" fontId="8" fillId="33" borderId="13" xfId="0" applyNumberFormat="1" applyFont="1" applyFill="1" applyBorder="1" applyAlignment="1" applyProtection="1">
      <alignment horizontal="center" vertical="center" wrapText="1"/>
      <protection locked="0"/>
    </xf>
    <xf numFmtId="196" fontId="9" fillId="33" borderId="13" xfId="0" applyNumberFormat="1" applyFont="1" applyFill="1" applyBorder="1" applyAlignment="1">
      <alignment horizontal="center" vertical="center"/>
    </xf>
    <xf numFmtId="196" fontId="8" fillId="33" borderId="12" xfId="0" applyNumberFormat="1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207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196" fontId="8" fillId="33" borderId="0" xfId="0" applyNumberFormat="1" applyFont="1" applyFill="1" applyAlignment="1" applyProtection="1">
      <alignment horizontal="center" vertical="center" wrapText="1"/>
      <protection/>
    </xf>
    <xf numFmtId="196" fontId="8" fillId="33" borderId="0" xfId="0" applyNumberFormat="1" applyFont="1" applyFill="1" applyAlignment="1" applyProtection="1">
      <alignment horizontal="center" vertical="center" wrapText="1"/>
      <protection locked="0"/>
    </xf>
    <xf numFmtId="207" fontId="5" fillId="34" borderId="12" xfId="0" applyNumberFormat="1" applyFont="1" applyFill="1" applyBorder="1" applyAlignment="1" applyProtection="1">
      <alignment horizontal="center" vertical="center" wrapText="1"/>
      <protection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4" fontId="8" fillId="36" borderId="11" xfId="0" applyNumberFormat="1" applyFont="1" applyFill="1" applyBorder="1" applyAlignment="1" applyProtection="1">
      <alignment horizontal="center" vertical="center" wrapText="1"/>
      <protection/>
    </xf>
    <xf numFmtId="4" fontId="8" fillId="36" borderId="14" xfId="0" applyNumberFormat="1" applyFont="1" applyFill="1" applyBorder="1" applyAlignment="1" applyProtection="1">
      <alignment horizontal="center" vertical="center" wrapText="1"/>
      <protection/>
    </xf>
    <xf numFmtId="4" fontId="3" fillId="36" borderId="11" xfId="0" applyNumberFormat="1" applyFont="1" applyFill="1" applyBorder="1" applyAlignment="1" applyProtection="1">
      <alignment horizontal="center" vertical="center" wrapText="1"/>
      <protection/>
    </xf>
    <xf numFmtId="4" fontId="3" fillId="36" borderId="14" xfId="0" applyNumberFormat="1" applyFont="1" applyFill="1" applyBorder="1" applyAlignment="1" applyProtection="1">
      <alignment horizontal="center" vertical="center" wrapText="1"/>
      <protection/>
    </xf>
    <xf numFmtId="4" fontId="5" fillId="0" borderId="15" xfId="0" applyNumberFormat="1" applyFont="1" applyFill="1" applyBorder="1" applyAlignment="1" applyProtection="1">
      <alignment horizontal="center" vertical="center" wrapText="1"/>
      <protection/>
    </xf>
    <xf numFmtId="4" fontId="5" fillId="0" borderId="16" xfId="0" applyNumberFormat="1" applyFont="1" applyFill="1" applyBorder="1" applyAlignment="1" applyProtection="1">
      <alignment horizontal="center" vertical="center" wrapText="1"/>
      <protection/>
    </xf>
    <xf numFmtId="4" fontId="5" fillId="0" borderId="17" xfId="0" applyNumberFormat="1" applyFont="1" applyFill="1" applyBorder="1" applyAlignment="1" applyProtection="1">
      <alignment horizontal="center" vertical="center" wrapText="1"/>
      <protection/>
    </xf>
    <xf numFmtId="4" fontId="5" fillId="0" borderId="18" xfId="0" applyNumberFormat="1" applyFont="1" applyFill="1" applyBorder="1" applyAlignment="1" applyProtection="1">
      <alignment horizontal="center" vertical="center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4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20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textRotation="90" wrapText="1"/>
      <protection/>
    </xf>
    <xf numFmtId="0" fontId="8" fillId="33" borderId="20" xfId="0" applyFont="1" applyFill="1" applyBorder="1" applyAlignment="1" applyProtection="1">
      <alignment horizontal="center" vertical="center" textRotation="90" wrapText="1"/>
      <protection/>
    </xf>
    <xf numFmtId="0" fontId="8" fillId="33" borderId="14" xfId="0" applyFont="1" applyFill="1" applyBorder="1" applyAlignment="1" applyProtection="1">
      <alignment horizontal="center" vertical="center" textRotation="90" wrapText="1"/>
      <protection/>
    </xf>
    <xf numFmtId="4" fontId="4" fillId="37" borderId="15" xfId="0" applyNumberFormat="1" applyFont="1" applyFill="1" applyBorder="1" applyAlignment="1" applyProtection="1">
      <alignment horizontal="center" vertical="center" wrapText="1"/>
      <protection/>
    </xf>
    <xf numFmtId="4" fontId="4" fillId="37" borderId="19" xfId="0" applyNumberFormat="1" applyFont="1" applyFill="1" applyBorder="1" applyAlignment="1" applyProtection="1">
      <alignment horizontal="center" vertical="center" wrapText="1"/>
      <protection/>
    </xf>
    <xf numFmtId="4" fontId="4" fillId="37" borderId="16" xfId="0" applyNumberFormat="1" applyFont="1" applyFill="1" applyBorder="1" applyAlignment="1" applyProtection="1">
      <alignment horizontal="center" vertical="center" wrapText="1"/>
      <protection/>
    </xf>
    <xf numFmtId="4" fontId="4" fillId="37" borderId="21" xfId="0" applyNumberFormat="1" applyFont="1" applyFill="1" applyBorder="1" applyAlignment="1" applyProtection="1">
      <alignment horizontal="center" vertical="center" wrapText="1"/>
      <protection/>
    </xf>
    <xf numFmtId="4" fontId="4" fillId="37" borderId="0" xfId="0" applyNumberFormat="1" applyFont="1" applyFill="1" applyBorder="1" applyAlignment="1" applyProtection="1">
      <alignment horizontal="center" vertical="center" wrapText="1"/>
      <protection/>
    </xf>
    <xf numFmtId="4" fontId="4" fillId="37" borderId="22" xfId="0" applyNumberFormat="1" applyFont="1" applyFill="1" applyBorder="1" applyAlignment="1" applyProtection="1">
      <alignment horizontal="center" vertical="center" wrapText="1"/>
      <protection/>
    </xf>
    <xf numFmtId="4" fontId="4" fillId="37" borderId="23" xfId="0" applyNumberFormat="1" applyFont="1" applyFill="1" applyBorder="1" applyAlignment="1" applyProtection="1">
      <alignment horizontal="center" vertical="center" wrapText="1"/>
      <protection/>
    </xf>
    <xf numFmtId="4" fontId="4" fillId="37" borderId="10" xfId="0" applyNumberFormat="1" applyFont="1" applyFill="1" applyBorder="1" applyAlignment="1" applyProtection="1">
      <alignment horizontal="center" vertical="center" wrapText="1"/>
      <protection/>
    </xf>
    <xf numFmtId="4" fontId="4" fillId="37" borderId="24" xfId="0" applyNumberFormat="1" applyFont="1" applyFill="1" applyBorder="1" applyAlignment="1" applyProtection="1">
      <alignment horizontal="center" vertical="center" wrapText="1"/>
      <protection/>
    </xf>
    <xf numFmtId="0" fontId="4" fillId="37" borderId="15" xfId="0" applyNumberFormat="1" applyFont="1" applyFill="1" applyBorder="1" applyAlignment="1" applyProtection="1">
      <alignment horizontal="center" vertical="center" wrapText="1"/>
      <protection/>
    </xf>
    <xf numFmtId="0" fontId="4" fillId="37" borderId="19" xfId="0" applyNumberFormat="1" applyFont="1" applyFill="1" applyBorder="1" applyAlignment="1" applyProtection="1">
      <alignment horizontal="center" vertical="center" wrapText="1"/>
      <protection/>
    </xf>
    <xf numFmtId="0" fontId="4" fillId="37" borderId="16" xfId="0" applyNumberFormat="1" applyFont="1" applyFill="1" applyBorder="1" applyAlignment="1" applyProtection="1">
      <alignment horizontal="center" vertical="center" wrapText="1"/>
      <protection/>
    </xf>
    <xf numFmtId="0" fontId="4" fillId="37" borderId="21" xfId="0" applyNumberFormat="1" applyFont="1" applyFill="1" applyBorder="1" applyAlignment="1" applyProtection="1">
      <alignment horizontal="center" vertical="center" wrapText="1"/>
      <protection/>
    </xf>
    <xf numFmtId="0" fontId="4" fillId="37" borderId="0" xfId="0" applyNumberFormat="1" applyFont="1" applyFill="1" applyBorder="1" applyAlignment="1" applyProtection="1">
      <alignment horizontal="center" vertical="center" wrapText="1"/>
      <protection/>
    </xf>
    <xf numFmtId="0" fontId="4" fillId="37" borderId="22" xfId="0" applyNumberFormat="1" applyFont="1" applyFill="1" applyBorder="1" applyAlignment="1" applyProtection="1">
      <alignment horizontal="center" vertical="center" wrapText="1"/>
      <protection/>
    </xf>
    <xf numFmtId="0" fontId="4" fillId="37" borderId="23" xfId="0" applyNumberFormat="1" applyFont="1" applyFill="1" applyBorder="1" applyAlignment="1" applyProtection="1">
      <alignment horizontal="center" vertical="center" wrapText="1"/>
      <protection/>
    </xf>
    <xf numFmtId="0" fontId="4" fillId="37" borderId="10" xfId="0" applyNumberFormat="1" applyFont="1" applyFill="1" applyBorder="1" applyAlignment="1" applyProtection="1">
      <alignment horizontal="center" vertical="center" wrapText="1"/>
      <protection/>
    </xf>
    <xf numFmtId="0" fontId="4" fillId="37" borderId="24" xfId="0" applyNumberFormat="1" applyFont="1" applyFill="1" applyBorder="1" applyAlignment="1" applyProtection="1">
      <alignment horizontal="center" vertical="center" wrapText="1"/>
      <protection/>
    </xf>
    <xf numFmtId="0" fontId="6" fillId="37" borderId="17" xfId="0" applyNumberFormat="1" applyFont="1" applyFill="1" applyBorder="1" applyAlignment="1" applyProtection="1">
      <alignment horizontal="center" vertical="center" wrapText="1"/>
      <protection/>
    </xf>
    <xf numFmtId="0" fontId="6" fillId="37" borderId="18" xfId="0" applyNumberFormat="1" applyFont="1" applyFill="1" applyBorder="1" applyAlignment="1" applyProtection="1">
      <alignment horizontal="center" vertical="center" wrapText="1"/>
      <protection/>
    </xf>
    <xf numFmtId="0" fontId="6" fillId="37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8" fillId="37" borderId="15" xfId="0" applyFont="1" applyFill="1" applyBorder="1" applyAlignment="1" applyProtection="1">
      <alignment horizontal="center" vertical="center" wrapText="1"/>
      <protection/>
    </xf>
    <xf numFmtId="0" fontId="8" fillId="37" borderId="19" xfId="0" applyFont="1" applyFill="1" applyBorder="1" applyAlignment="1" applyProtection="1">
      <alignment horizontal="center" vertical="center" wrapText="1"/>
      <protection/>
    </xf>
    <xf numFmtId="0" fontId="8" fillId="37" borderId="16" xfId="0" applyFont="1" applyFill="1" applyBorder="1" applyAlignment="1" applyProtection="1">
      <alignment horizontal="center" vertical="center" wrapText="1"/>
      <protection/>
    </xf>
    <xf numFmtId="0" fontId="8" fillId="37" borderId="21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8" fillId="37" borderId="22" xfId="0" applyFont="1" applyFill="1" applyBorder="1" applyAlignment="1" applyProtection="1">
      <alignment horizontal="center" vertical="center" wrapText="1"/>
      <protection/>
    </xf>
    <xf numFmtId="0" fontId="8" fillId="37" borderId="23" xfId="0" applyFont="1" applyFill="1" applyBorder="1" applyAlignment="1" applyProtection="1">
      <alignment horizontal="center" vertical="center" wrapText="1"/>
      <protection/>
    </xf>
    <xf numFmtId="0" fontId="8" fillId="37" borderId="10" xfId="0" applyFont="1" applyFill="1" applyBorder="1" applyAlignment="1" applyProtection="1">
      <alignment horizontal="center" vertical="center" wrapText="1"/>
      <protection/>
    </xf>
    <xf numFmtId="0" fontId="8" fillId="37" borderId="24" xfId="0" applyFont="1" applyFill="1" applyBorder="1" applyAlignment="1" applyProtection="1">
      <alignment horizontal="center" vertical="center" wrapText="1"/>
      <protection/>
    </xf>
    <xf numFmtId="4" fontId="6" fillId="0" borderId="2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 horizontal="center" vertical="center" wrapText="1"/>
      <protection/>
    </xf>
    <xf numFmtId="4" fontId="6" fillId="0" borderId="22" xfId="0" applyNumberFormat="1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" fontId="5" fillId="0" borderId="15" xfId="0" applyNumberFormat="1" applyFont="1" applyBorder="1" applyAlignment="1" applyProtection="1">
      <alignment horizontal="center" vertical="center" wrapText="1"/>
      <protection/>
    </xf>
    <xf numFmtId="4" fontId="5" fillId="0" borderId="19" xfId="0" applyNumberFormat="1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center" vertical="center" wrapText="1"/>
      <protection/>
    </xf>
    <xf numFmtId="4" fontId="5" fillId="13" borderId="15" xfId="0" applyNumberFormat="1" applyFont="1" applyFill="1" applyBorder="1" applyAlignment="1" applyProtection="1">
      <alignment horizontal="center" vertical="center" wrapText="1"/>
      <protection/>
    </xf>
    <xf numFmtId="4" fontId="5" fillId="13" borderId="19" xfId="0" applyNumberFormat="1" applyFont="1" applyFill="1" applyBorder="1" applyAlignment="1" applyProtection="1">
      <alignment horizontal="center" vertical="center" wrapText="1"/>
      <protection/>
    </xf>
    <xf numFmtId="4" fontId="5" fillId="38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" fontId="5" fillId="33" borderId="12" xfId="0" applyNumberFormat="1" applyFont="1" applyFill="1" applyBorder="1" applyAlignment="1" applyProtection="1">
      <alignment horizontal="center" vertical="center" wrapText="1"/>
      <protection/>
    </xf>
    <xf numFmtId="4" fontId="5" fillId="37" borderId="15" xfId="0" applyNumberFormat="1" applyFont="1" applyFill="1" applyBorder="1" applyAlignment="1" applyProtection="1">
      <alignment horizontal="center" vertical="center" wrapText="1"/>
      <protection/>
    </xf>
    <xf numFmtId="4" fontId="5" fillId="37" borderId="19" xfId="0" applyNumberFormat="1" applyFont="1" applyFill="1" applyBorder="1" applyAlignment="1" applyProtection="1">
      <alignment horizontal="center" vertical="center" wrapText="1"/>
      <protection/>
    </xf>
    <xf numFmtId="4" fontId="5" fillId="37" borderId="16" xfId="0" applyNumberFormat="1" applyFont="1" applyFill="1" applyBorder="1" applyAlignment="1" applyProtection="1">
      <alignment horizontal="center" vertical="center" wrapText="1"/>
      <protection/>
    </xf>
    <xf numFmtId="4" fontId="5" fillId="37" borderId="21" xfId="0" applyNumberFormat="1" applyFont="1" applyFill="1" applyBorder="1" applyAlignment="1" applyProtection="1">
      <alignment horizontal="center" vertical="center" wrapText="1"/>
      <protection/>
    </xf>
    <xf numFmtId="4" fontId="5" fillId="37" borderId="0" xfId="0" applyNumberFormat="1" applyFont="1" applyFill="1" applyBorder="1" applyAlignment="1" applyProtection="1">
      <alignment horizontal="center" vertical="center" wrapText="1"/>
      <protection/>
    </xf>
    <xf numFmtId="4" fontId="5" fillId="37" borderId="22" xfId="0" applyNumberFormat="1" applyFont="1" applyFill="1" applyBorder="1" applyAlignment="1" applyProtection="1">
      <alignment horizontal="center" vertical="center" wrapText="1"/>
      <protection/>
    </xf>
    <xf numFmtId="4" fontId="5" fillId="37" borderId="23" xfId="0" applyNumberFormat="1" applyFont="1" applyFill="1" applyBorder="1" applyAlignment="1" applyProtection="1">
      <alignment horizontal="center" vertical="center" wrapText="1"/>
      <protection/>
    </xf>
    <xf numFmtId="4" fontId="5" fillId="37" borderId="10" xfId="0" applyNumberFormat="1" applyFont="1" applyFill="1" applyBorder="1" applyAlignment="1" applyProtection="1">
      <alignment horizontal="center" vertical="center" wrapText="1"/>
      <protection/>
    </xf>
    <xf numFmtId="4" fontId="5" fillId="37" borderId="24" xfId="0" applyNumberFormat="1" applyFont="1" applyFill="1" applyBorder="1" applyAlignment="1" applyProtection="1">
      <alignment horizontal="center" vertical="center" wrapText="1"/>
      <protection/>
    </xf>
    <xf numFmtId="4" fontId="3" fillId="38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4" fontId="5" fillId="0" borderId="17" xfId="0" applyNumberFormat="1" applyFont="1" applyBorder="1" applyAlignment="1" applyProtection="1">
      <alignment horizontal="center" vertical="center" wrapText="1"/>
      <protection/>
    </xf>
    <xf numFmtId="4" fontId="5" fillId="0" borderId="18" xfId="0" applyNumberFormat="1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4" fontId="5" fillId="0" borderId="23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center" vertical="center" wrapText="1"/>
      <protection/>
    </xf>
    <xf numFmtId="0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18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center" vertical="center" wrapText="1"/>
      <protection/>
    </xf>
    <xf numFmtId="0" fontId="5" fillId="39" borderId="17" xfId="0" applyFont="1" applyFill="1" applyBorder="1" applyAlignment="1" applyProtection="1">
      <alignment horizontal="center" vertical="center" wrapText="1"/>
      <protection/>
    </xf>
    <xf numFmtId="0" fontId="5" fillId="39" borderId="18" xfId="0" applyFont="1" applyFill="1" applyBorder="1" applyAlignment="1" applyProtection="1">
      <alignment horizontal="center" vertical="center" wrapText="1"/>
      <protection/>
    </xf>
    <xf numFmtId="0" fontId="5" fillId="39" borderId="13" xfId="0" applyFont="1" applyFill="1" applyBorder="1" applyAlignment="1" applyProtection="1">
      <alignment horizontal="center" vertical="center" wrapText="1"/>
      <protection/>
    </xf>
    <xf numFmtId="4" fontId="5" fillId="33" borderId="23" xfId="0" applyNumberFormat="1" applyFont="1" applyFill="1" applyBorder="1" applyAlignment="1" applyProtection="1">
      <alignment horizontal="center" vertical="center" wrapText="1"/>
      <protection/>
    </xf>
    <xf numFmtId="4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4" fontId="4" fillId="0" borderId="17" xfId="0" applyNumberFormat="1" applyFont="1" applyBorder="1" applyAlignment="1" applyProtection="1">
      <alignment horizontal="center" vertical="center" wrapText="1"/>
      <protection/>
    </xf>
    <xf numFmtId="4" fontId="4" fillId="0" borderId="18" xfId="0" applyNumberFormat="1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center" vertical="center" wrapText="1"/>
      <protection/>
    </xf>
    <xf numFmtId="207" fontId="3" fillId="33" borderId="0" xfId="0" applyNumberFormat="1" applyFont="1" applyFill="1" applyBorder="1" applyAlignment="1" applyProtection="1">
      <alignment horizontal="left" wrapText="1"/>
      <protection locked="0"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207" fontId="7" fillId="33" borderId="12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21"/>
  <sheetViews>
    <sheetView tabSelected="1" zoomScale="90" zoomScaleNormal="90" zoomScalePageLayoutView="0" workbookViewId="0" topLeftCell="A1">
      <selection activeCell="P9" sqref="P9"/>
    </sheetView>
  </sheetViews>
  <sheetFormatPr defaultColWidth="7.296875" defaultRowHeight="15"/>
  <cols>
    <col min="1" max="1" width="4.3984375" style="1" customWidth="1"/>
    <col min="2" max="2" width="14" style="11" customWidth="1"/>
    <col min="3" max="3" width="10.5" style="1" customWidth="1"/>
    <col min="4" max="4" width="11.19921875" style="1" customWidth="1"/>
    <col min="5" max="5" width="12.3984375" style="1" customWidth="1"/>
    <col min="6" max="6" width="13" style="23" customWidth="1"/>
    <col min="7" max="7" width="13.59765625" style="1" customWidth="1"/>
    <col min="8" max="8" width="9.3984375" style="1" customWidth="1"/>
    <col min="9" max="9" width="9.5" style="1" customWidth="1"/>
    <col min="10" max="10" width="11.8984375" style="1" customWidth="1"/>
    <col min="11" max="11" width="12" style="1" customWidth="1"/>
    <col min="12" max="12" width="11.19921875" style="1" customWidth="1"/>
    <col min="13" max="13" width="10" style="1" customWidth="1"/>
    <col min="14" max="14" width="9.5" style="1" customWidth="1"/>
    <col min="15" max="15" width="11.5" style="1" customWidth="1"/>
    <col min="16" max="16" width="11" style="1" customWidth="1"/>
    <col min="17" max="17" width="10.19921875" style="1" customWidth="1"/>
    <col min="18" max="18" width="10.8984375" style="1" customWidth="1"/>
    <col min="19" max="19" width="7.8984375" style="1" customWidth="1"/>
    <col min="20" max="20" width="10.3984375" style="1" customWidth="1"/>
    <col min="21" max="21" width="12.5" style="1" customWidth="1"/>
    <col min="22" max="22" width="9.69921875" style="1" customWidth="1"/>
    <col min="23" max="23" width="11" style="1" customWidth="1"/>
    <col min="24" max="24" width="8.3984375" style="1" customWidth="1"/>
    <col min="25" max="25" width="11.09765625" style="1" customWidth="1"/>
    <col min="26" max="26" width="10.8984375" style="1" customWidth="1"/>
    <col min="27" max="27" width="9.59765625" style="1" customWidth="1"/>
    <col min="28" max="28" width="10.19921875" style="1" customWidth="1"/>
    <col min="29" max="29" width="9" style="1" customWidth="1"/>
    <col min="30" max="31" width="11.59765625" style="1" customWidth="1"/>
    <col min="32" max="32" width="10.8984375" style="1" customWidth="1"/>
    <col min="33" max="33" width="9.59765625" style="1" customWidth="1"/>
    <col min="34" max="34" width="8.69921875" style="1" customWidth="1"/>
    <col min="35" max="35" width="11.59765625" style="1" customWidth="1"/>
    <col min="36" max="36" width="13.3984375" style="1" customWidth="1"/>
    <col min="37" max="38" width="9.69921875" style="1" customWidth="1"/>
    <col min="39" max="39" width="8.59765625" style="1" customWidth="1"/>
    <col min="40" max="41" width="10.3984375" style="1" customWidth="1"/>
    <col min="42" max="42" width="8.69921875" style="1" customWidth="1"/>
    <col min="43" max="43" width="10.69921875" style="1" customWidth="1"/>
    <col min="44" max="44" width="8" style="1" customWidth="1"/>
    <col min="45" max="45" width="9.3984375" style="1" customWidth="1"/>
    <col min="46" max="46" width="10.69921875" style="1" customWidth="1"/>
    <col min="47" max="47" width="9.59765625" style="1" customWidth="1"/>
    <col min="48" max="48" width="11.09765625" style="1" customWidth="1"/>
    <col min="49" max="49" width="10.59765625" style="1" customWidth="1"/>
    <col min="50" max="50" width="9.5" style="1" customWidth="1"/>
    <col min="51" max="51" width="12.09765625" style="1" customWidth="1"/>
    <col min="52" max="52" width="11.19921875" style="1" customWidth="1"/>
    <col min="53" max="53" width="10.8984375" style="1" customWidth="1"/>
    <col min="54" max="54" width="10.5" style="1" customWidth="1"/>
    <col min="55" max="55" width="10" style="1" customWidth="1"/>
    <col min="56" max="56" width="8.19921875" style="1" customWidth="1"/>
    <col min="57" max="57" width="10.8984375" style="1" customWidth="1"/>
    <col min="58" max="58" width="10.69921875" style="1" customWidth="1"/>
    <col min="59" max="59" width="9.8984375" style="1" customWidth="1"/>
    <col min="60" max="60" width="10.5" style="1" customWidth="1"/>
    <col min="61" max="61" width="10.09765625" style="1" customWidth="1"/>
    <col min="62" max="62" width="9.69921875" style="1" customWidth="1"/>
    <col min="63" max="63" width="9.8984375" style="1" customWidth="1"/>
    <col min="64" max="64" width="9.3984375" style="1" customWidth="1"/>
    <col min="65" max="65" width="8.5" style="1" customWidth="1"/>
    <col min="66" max="66" width="11.69921875" style="1" customWidth="1"/>
    <col min="67" max="71" width="10.69921875" style="1" customWidth="1"/>
    <col min="72" max="72" width="12.5" style="1" customWidth="1"/>
    <col min="73" max="73" width="9.09765625" style="1" customWidth="1"/>
    <col min="74" max="74" width="11.09765625" style="1" customWidth="1"/>
    <col min="75" max="75" width="11" style="1" customWidth="1"/>
    <col min="76" max="76" width="10" style="1" customWidth="1"/>
    <col min="77" max="77" width="10.59765625" style="1" customWidth="1"/>
    <col min="78" max="78" width="9.59765625" style="1" customWidth="1"/>
    <col min="79" max="79" width="9.69921875" style="1" customWidth="1"/>
    <col min="80" max="81" width="11.3984375" style="1" customWidth="1"/>
    <col min="82" max="82" width="8.09765625" style="1" customWidth="1"/>
    <col min="83" max="83" width="10.5" style="1" customWidth="1"/>
    <col min="84" max="84" width="10.59765625" style="1" customWidth="1"/>
    <col min="85" max="85" width="11.19921875" style="1" customWidth="1"/>
    <col min="86" max="86" width="9.8984375" style="1" customWidth="1"/>
    <col min="87" max="87" width="10.09765625" style="1" customWidth="1"/>
    <col min="88" max="88" width="8.59765625" style="1" customWidth="1"/>
    <col min="89" max="89" width="10.3984375" style="1" customWidth="1"/>
    <col min="90" max="90" width="9.3984375" style="1" customWidth="1"/>
    <col min="91" max="91" width="8.3984375" style="1" customWidth="1"/>
    <col min="92" max="93" width="11.69921875" style="1" customWidth="1"/>
    <col min="94" max="94" width="9.59765625" style="1" customWidth="1"/>
    <col min="95" max="96" width="11" style="1" customWidth="1"/>
    <col min="97" max="97" width="9.3984375" style="1" customWidth="1"/>
    <col min="98" max="98" width="9.8984375" style="1" customWidth="1"/>
    <col min="99" max="99" width="10.69921875" style="1" customWidth="1"/>
    <col min="100" max="100" width="11" style="1" customWidth="1"/>
    <col min="101" max="101" width="9.5" style="1" customWidth="1"/>
    <col min="102" max="102" width="10.59765625" style="1" customWidth="1"/>
    <col min="103" max="103" width="8.3984375" style="1" customWidth="1"/>
    <col min="104" max="104" width="11.19921875" style="1" customWidth="1"/>
    <col min="105" max="105" width="9.19921875" style="1" customWidth="1"/>
    <col min="106" max="106" width="10.8984375" style="1" customWidth="1"/>
    <col min="107" max="107" width="13.19921875" style="1" customWidth="1"/>
    <col min="108" max="108" width="11.8984375" style="1" customWidth="1"/>
    <col min="109" max="109" width="11.19921875" style="1" customWidth="1"/>
    <col min="110" max="110" width="9.8984375" style="1" customWidth="1"/>
    <col min="111" max="111" width="15.3984375" style="1" customWidth="1"/>
    <col min="112" max="112" width="14.69921875" style="1" customWidth="1"/>
    <col min="113" max="113" width="11.69921875" style="1" customWidth="1"/>
    <col min="114" max="114" width="8.3984375" style="1" customWidth="1"/>
    <col min="115" max="115" width="10.59765625" style="1" customWidth="1"/>
    <col min="116" max="116" width="11.59765625" style="1" customWidth="1"/>
    <col min="117" max="118" width="9.09765625" style="1" customWidth="1"/>
    <col min="119" max="119" width="11.3984375" style="1" customWidth="1"/>
    <col min="120" max="120" width="8" style="1" customWidth="1"/>
    <col min="121" max="121" width="11.19921875" style="1" customWidth="1"/>
    <col min="122" max="122" width="8.69921875" style="1" customWidth="1"/>
    <col min="123" max="123" width="9.69921875" style="1" customWidth="1"/>
    <col min="124" max="124" width="10.59765625" style="1" customWidth="1"/>
    <col min="125" max="125" width="10.19921875" style="1" customWidth="1"/>
    <col min="126" max="126" width="8.09765625" style="1" customWidth="1"/>
    <col min="127" max="127" width="13.5" style="1" customWidth="1"/>
    <col min="128" max="128" width="9.8984375" style="1" customWidth="1"/>
    <col min="129" max="130" width="11.8984375" style="1" customWidth="1"/>
    <col min="131" max="131" width="10.09765625" style="1" customWidth="1"/>
    <col min="132" max="132" width="6.8984375" style="1" customWidth="1"/>
    <col min="133" max="134" width="10.69921875" style="1" customWidth="1"/>
    <col min="135" max="135" width="9.8984375" style="1" customWidth="1"/>
    <col min="136" max="137" width="7.19921875" style="1" customWidth="1"/>
    <col min="138" max="138" width="10.09765625" style="1" customWidth="1"/>
    <col min="139" max="16384" width="7.19921875" style="1" customWidth="1"/>
  </cols>
  <sheetData>
    <row r="1" spans="3:132" ht="27.75" customHeight="1">
      <c r="C1" s="86" t="s">
        <v>11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3"/>
      <c r="P1" s="3"/>
      <c r="Q1" s="3"/>
      <c r="R1" s="3"/>
      <c r="S1" s="3"/>
      <c r="T1" s="3"/>
      <c r="U1" s="3"/>
      <c r="V1" s="3"/>
      <c r="W1" s="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</row>
    <row r="2" spans="3:47" ht="34.5" customHeight="1">
      <c r="C2" s="87" t="s">
        <v>67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Q2" s="5"/>
      <c r="R2" s="5"/>
      <c r="T2" s="88"/>
      <c r="U2" s="88"/>
      <c r="V2" s="88"/>
      <c r="W2" s="7"/>
      <c r="X2" s="7"/>
      <c r="AA2" s="6"/>
      <c r="AB2" s="7"/>
      <c r="AC2" s="7"/>
      <c r="AD2" s="7"/>
      <c r="AE2" s="7"/>
      <c r="AF2" s="6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3:47" ht="18" customHeight="1">
      <c r="C3" s="8"/>
      <c r="D3" s="8"/>
      <c r="E3" s="8"/>
      <c r="F3" s="21"/>
      <c r="G3" s="8"/>
      <c r="H3" s="8"/>
      <c r="I3" s="8"/>
      <c r="J3" s="8"/>
      <c r="K3" s="8"/>
      <c r="L3" s="87" t="s">
        <v>12</v>
      </c>
      <c r="M3" s="87"/>
      <c r="N3" s="87"/>
      <c r="O3" s="87"/>
      <c r="P3" s="8"/>
      <c r="Q3" s="5"/>
      <c r="R3" s="5"/>
      <c r="T3" s="7"/>
      <c r="U3" s="7"/>
      <c r="V3" s="7"/>
      <c r="W3" s="7"/>
      <c r="X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135" s="9" customFormat="1" ht="18" customHeight="1">
      <c r="A4" s="56" t="s">
        <v>6</v>
      </c>
      <c r="B4" s="56" t="s">
        <v>10</v>
      </c>
      <c r="C4" s="59" t="s">
        <v>4</v>
      </c>
      <c r="D4" s="59" t="s">
        <v>5</v>
      </c>
      <c r="E4" s="62" t="s">
        <v>13</v>
      </c>
      <c r="F4" s="63"/>
      <c r="G4" s="63"/>
      <c r="H4" s="63"/>
      <c r="I4" s="64"/>
      <c r="J4" s="71" t="s">
        <v>45</v>
      </c>
      <c r="K4" s="72"/>
      <c r="L4" s="72"/>
      <c r="M4" s="72"/>
      <c r="N4" s="73"/>
      <c r="O4" s="109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1"/>
      <c r="DF4" s="118" t="s">
        <v>14</v>
      </c>
      <c r="DG4" s="119" t="s">
        <v>15</v>
      </c>
      <c r="DH4" s="120"/>
      <c r="DI4" s="121"/>
      <c r="DJ4" s="128" t="s">
        <v>3</v>
      </c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15" t="s">
        <v>16</v>
      </c>
      <c r="EC4" s="89" t="s">
        <v>17</v>
      </c>
      <c r="ED4" s="90"/>
      <c r="EE4" s="91"/>
    </row>
    <row r="5" spans="1:135" s="9" customFormat="1" ht="15" customHeight="1">
      <c r="A5" s="57"/>
      <c r="B5" s="57"/>
      <c r="C5" s="60"/>
      <c r="D5" s="60"/>
      <c r="E5" s="65"/>
      <c r="F5" s="66"/>
      <c r="G5" s="66"/>
      <c r="H5" s="66"/>
      <c r="I5" s="67"/>
      <c r="J5" s="74"/>
      <c r="K5" s="75"/>
      <c r="L5" s="75"/>
      <c r="M5" s="75"/>
      <c r="N5" s="76"/>
      <c r="O5" s="98" t="s">
        <v>7</v>
      </c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100"/>
      <c r="AV5" s="101" t="s">
        <v>2</v>
      </c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2" t="s">
        <v>8</v>
      </c>
      <c r="BL5" s="103"/>
      <c r="BM5" s="103"/>
      <c r="BN5" s="106" t="s">
        <v>18</v>
      </c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8"/>
      <c r="CE5" s="112" t="s">
        <v>0</v>
      </c>
      <c r="CF5" s="113"/>
      <c r="CG5" s="113"/>
      <c r="CH5" s="113"/>
      <c r="CI5" s="113"/>
      <c r="CJ5" s="113"/>
      <c r="CK5" s="113"/>
      <c r="CL5" s="113"/>
      <c r="CM5" s="114"/>
      <c r="CN5" s="106" t="s">
        <v>1</v>
      </c>
      <c r="CO5" s="107"/>
      <c r="CP5" s="107"/>
      <c r="CQ5" s="107"/>
      <c r="CR5" s="107"/>
      <c r="CS5" s="107"/>
      <c r="CT5" s="107"/>
      <c r="CU5" s="107"/>
      <c r="CV5" s="107"/>
      <c r="CW5" s="101" t="s">
        <v>19</v>
      </c>
      <c r="CX5" s="101"/>
      <c r="CY5" s="101"/>
      <c r="CZ5" s="102" t="s">
        <v>20</v>
      </c>
      <c r="DA5" s="103"/>
      <c r="DB5" s="117"/>
      <c r="DC5" s="102" t="s">
        <v>21</v>
      </c>
      <c r="DD5" s="103"/>
      <c r="DE5" s="117"/>
      <c r="DF5" s="118"/>
      <c r="DG5" s="122"/>
      <c r="DH5" s="123"/>
      <c r="DI5" s="124"/>
      <c r="DJ5" s="154"/>
      <c r="DK5" s="154"/>
      <c r="DL5" s="155"/>
      <c r="DM5" s="155"/>
      <c r="DN5" s="155"/>
      <c r="DO5" s="155"/>
      <c r="DP5" s="146" t="s">
        <v>22</v>
      </c>
      <c r="DQ5" s="147"/>
      <c r="DR5" s="148"/>
      <c r="DS5" s="152"/>
      <c r="DT5" s="153"/>
      <c r="DU5" s="153"/>
      <c r="DV5" s="153"/>
      <c r="DW5" s="153"/>
      <c r="DX5" s="153"/>
      <c r="DY5" s="153"/>
      <c r="DZ5" s="153"/>
      <c r="EA5" s="153"/>
      <c r="EB5" s="115"/>
      <c r="EC5" s="92"/>
      <c r="ED5" s="93"/>
      <c r="EE5" s="94"/>
    </row>
    <row r="6" spans="1:135" s="28" customFormat="1" ht="93" customHeight="1">
      <c r="A6" s="57"/>
      <c r="B6" s="57"/>
      <c r="C6" s="60"/>
      <c r="D6" s="60"/>
      <c r="E6" s="68"/>
      <c r="F6" s="69"/>
      <c r="G6" s="69"/>
      <c r="H6" s="69"/>
      <c r="I6" s="70"/>
      <c r="J6" s="77"/>
      <c r="K6" s="78"/>
      <c r="L6" s="78"/>
      <c r="M6" s="78"/>
      <c r="N6" s="79"/>
      <c r="O6" s="80" t="s">
        <v>23</v>
      </c>
      <c r="P6" s="81"/>
      <c r="Q6" s="81"/>
      <c r="R6" s="81"/>
      <c r="S6" s="82"/>
      <c r="T6" s="83" t="s">
        <v>24</v>
      </c>
      <c r="U6" s="84"/>
      <c r="V6" s="84"/>
      <c r="W6" s="84"/>
      <c r="X6" s="85"/>
      <c r="Y6" s="83" t="s">
        <v>25</v>
      </c>
      <c r="Z6" s="84"/>
      <c r="AA6" s="84"/>
      <c r="AB6" s="84"/>
      <c r="AC6" s="85"/>
      <c r="AD6" s="83" t="s">
        <v>26</v>
      </c>
      <c r="AE6" s="84"/>
      <c r="AF6" s="84"/>
      <c r="AG6" s="84"/>
      <c r="AH6" s="85"/>
      <c r="AI6" s="83" t="s">
        <v>27</v>
      </c>
      <c r="AJ6" s="84"/>
      <c r="AK6" s="84"/>
      <c r="AL6" s="84"/>
      <c r="AM6" s="85"/>
      <c r="AN6" s="83" t="s">
        <v>28</v>
      </c>
      <c r="AO6" s="84"/>
      <c r="AP6" s="84"/>
      <c r="AQ6" s="84"/>
      <c r="AR6" s="85"/>
      <c r="AS6" s="130" t="s">
        <v>29</v>
      </c>
      <c r="AT6" s="130"/>
      <c r="AU6" s="130"/>
      <c r="AV6" s="137" t="s">
        <v>30</v>
      </c>
      <c r="AW6" s="138"/>
      <c r="AX6" s="138"/>
      <c r="AY6" s="137" t="s">
        <v>31</v>
      </c>
      <c r="AZ6" s="138"/>
      <c r="BA6" s="139"/>
      <c r="BB6" s="131" t="s">
        <v>32</v>
      </c>
      <c r="BC6" s="132"/>
      <c r="BD6" s="140"/>
      <c r="BE6" s="131" t="s">
        <v>33</v>
      </c>
      <c r="BF6" s="132"/>
      <c r="BG6" s="132"/>
      <c r="BH6" s="135" t="s">
        <v>34</v>
      </c>
      <c r="BI6" s="136"/>
      <c r="BJ6" s="136"/>
      <c r="BK6" s="104"/>
      <c r="BL6" s="105"/>
      <c r="BM6" s="105"/>
      <c r="BN6" s="141" t="s">
        <v>35</v>
      </c>
      <c r="BO6" s="142"/>
      <c r="BP6" s="142"/>
      <c r="BQ6" s="142"/>
      <c r="BR6" s="143"/>
      <c r="BS6" s="116" t="s">
        <v>36</v>
      </c>
      <c r="BT6" s="116"/>
      <c r="BU6" s="116"/>
      <c r="BV6" s="116" t="s">
        <v>37</v>
      </c>
      <c r="BW6" s="116"/>
      <c r="BX6" s="116"/>
      <c r="BY6" s="116" t="s">
        <v>38</v>
      </c>
      <c r="BZ6" s="116"/>
      <c r="CA6" s="116"/>
      <c r="CB6" s="116" t="s">
        <v>39</v>
      </c>
      <c r="CC6" s="116"/>
      <c r="CD6" s="116"/>
      <c r="CE6" s="116" t="s">
        <v>56</v>
      </c>
      <c r="CF6" s="116"/>
      <c r="CG6" s="116"/>
      <c r="CH6" s="112" t="s">
        <v>57</v>
      </c>
      <c r="CI6" s="113"/>
      <c r="CJ6" s="113"/>
      <c r="CK6" s="116" t="s">
        <v>40</v>
      </c>
      <c r="CL6" s="116"/>
      <c r="CM6" s="116"/>
      <c r="CN6" s="133" t="s">
        <v>41</v>
      </c>
      <c r="CO6" s="134"/>
      <c r="CP6" s="113"/>
      <c r="CQ6" s="116" t="s">
        <v>42</v>
      </c>
      <c r="CR6" s="116"/>
      <c r="CS6" s="116"/>
      <c r="CT6" s="112" t="s">
        <v>58</v>
      </c>
      <c r="CU6" s="113"/>
      <c r="CV6" s="113"/>
      <c r="CW6" s="101"/>
      <c r="CX6" s="101"/>
      <c r="CY6" s="101"/>
      <c r="CZ6" s="104"/>
      <c r="DA6" s="105"/>
      <c r="DB6" s="129"/>
      <c r="DC6" s="104"/>
      <c r="DD6" s="105"/>
      <c r="DE6" s="129"/>
      <c r="DF6" s="118"/>
      <c r="DG6" s="125"/>
      <c r="DH6" s="126"/>
      <c r="DI6" s="127"/>
      <c r="DJ6" s="102" t="s">
        <v>59</v>
      </c>
      <c r="DK6" s="103"/>
      <c r="DL6" s="117"/>
      <c r="DM6" s="102" t="s">
        <v>60</v>
      </c>
      <c r="DN6" s="103"/>
      <c r="DO6" s="117"/>
      <c r="DP6" s="149"/>
      <c r="DQ6" s="150"/>
      <c r="DR6" s="151"/>
      <c r="DS6" s="102" t="s">
        <v>61</v>
      </c>
      <c r="DT6" s="103"/>
      <c r="DU6" s="117"/>
      <c r="DV6" s="102" t="s">
        <v>62</v>
      </c>
      <c r="DW6" s="103"/>
      <c r="DX6" s="117"/>
      <c r="DY6" s="144" t="s">
        <v>63</v>
      </c>
      <c r="DZ6" s="145"/>
      <c r="EA6" s="145"/>
      <c r="EB6" s="115"/>
      <c r="EC6" s="95"/>
      <c r="ED6" s="96"/>
      <c r="EE6" s="97"/>
    </row>
    <row r="7" spans="1:135" s="15" customFormat="1" ht="36" customHeight="1">
      <c r="A7" s="57"/>
      <c r="B7" s="57"/>
      <c r="C7" s="60"/>
      <c r="D7" s="60"/>
      <c r="E7" s="46" t="s">
        <v>43</v>
      </c>
      <c r="F7" s="52" t="s">
        <v>47</v>
      </c>
      <c r="G7" s="53"/>
      <c r="H7" s="53"/>
      <c r="I7" s="54"/>
      <c r="J7" s="46" t="s">
        <v>43</v>
      </c>
      <c r="K7" s="52" t="s">
        <v>47</v>
      </c>
      <c r="L7" s="53"/>
      <c r="M7" s="53"/>
      <c r="N7" s="54"/>
      <c r="O7" s="46" t="s">
        <v>43</v>
      </c>
      <c r="P7" s="52" t="s">
        <v>47</v>
      </c>
      <c r="Q7" s="53"/>
      <c r="R7" s="53"/>
      <c r="S7" s="54"/>
      <c r="T7" s="46" t="s">
        <v>43</v>
      </c>
      <c r="U7" s="52" t="s">
        <v>47</v>
      </c>
      <c r="V7" s="53"/>
      <c r="W7" s="53"/>
      <c r="X7" s="54"/>
      <c r="Y7" s="46" t="s">
        <v>43</v>
      </c>
      <c r="Z7" s="52" t="s">
        <v>47</v>
      </c>
      <c r="AA7" s="53"/>
      <c r="AB7" s="53"/>
      <c r="AC7" s="54"/>
      <c r="AD7" s="46" t="s">
        <v>43</v>
      </c>
      <c r="AE7" s="52" t="s">
        <v>47</v>
      </c>
      <c r="AF7" s="53"/>
      <c r="AG7" s="53"/>
      <c r="AH7" s="54"/>
      <c r="AI7" s="46" t="s">
        <v>43</v>
      </c>
      <c r="AJ7" s="52" t="s">
        <v>47</v>
      </c>
      <c r="AK7" s="53"/>
      <c r="AL7" s="53"/>
      <c r="AM7" s="54"/>
      <c r="AN7" s="46" t="s">
        <v>43</v>
      </c>
      <c r="AO7" s="52" t="s">
        <v>47</v>
      </c>
      <c r="AP7" s="53"/>
      <c r="AQ7" s="53"/>
      <c r="AR7" s="54"/>
      <c r="AS7" s="46" t="s">
        <v>43</v>
      </c>
      <c r="AT7" s="50" t="s">
        <v>47</v>
      </c>
      <c r="AU7" s="51"/>
      <c r="AV7" s="46" t="s">
        <v>43</v>
      </c>
      <c r="AW7" s="50" t="s">
        <v>47</v>
      </c>
      <c r="AX7" s="51"/>
      <c r="AY7" s="46" t="s">
        <v>43</v>
      </c>
      <c r="AZ7" s="50" t="s">
        <v>47</v>
      </c>
      <c r="BA7" s="51"/>
      <c r="BB7" s="46" t="s">
        <v>43</v>
      </c>
      <c r="BC7" s="50" t="s">
        <v>47</v>
      </c>
      <c r="BD7" s="51"/>
      <c r="BE7" s="46" t="s">
        <v>43</v>
      </c>
      <c r="BF7" s="50" t="s">
        <v>47</v>
      </c>
      <c r="BG7" s="51"/>
      <c r="BH7" s="46" t="s">
        <v>43</v>
      </c>
      <c r="BI7" s="50" t="s">
        <v>47</v>
      </c>
      <c r="BJ7" s="51"/>
      <c r="BK7" s="46" t="s">
        <v>43</v>
      </c>
      <c r="BL7" s="50" t="s">
        <v>47</v>
      </c>
      <c r="BM7" s="51"/>
      <c r="BN7" s="46" t="s">
        <v>43</v>
      </c>
      <c r="BO7" s="50" t="s">
        <v>47</v>
      </c>
      <c r="BP7" s="55"/>
      <c r="BQ7" s="55"/>
      <c r="BR7" s="51"/>
      <c r="BS7" s="46" t="s">
        <v>43</v>
      </c>
      <c r="BT7" s="50" t="s">
        <v>47</v>
      </c>
      <c r="BU7" s="51"/>
      <c r="BV7" s="46" t="s">
        <v>43</v>
      </c>
      <c r="BW7" s="50" t="s">
        <v>47</v>
      </c>
      <c r="BX7" s="51"/>
      <c r="BY7" s="46" t="s">
        <v>43</v>
      </c>
      <c r="BZ7" s="50" t="s">
        <v>47</v>
      </c>
      <c r="CA7" s="51"/>
      <c r="CB7" s="46" t="s">
        <v>43</v>
      </c>
      <c r="CC7" s="50" t="s">
        <v>47</v>
      </c>
      <c r="CD7" s="51"/>
      <c r="CE7" s="46" t="s">
        <v>43</v>
      </c>
      <c r="CF7" s="50" t="s">
        <v>47</v>
      </c>
      <c r="CG7" s="51"/>
      <c r="CH7" s="46" t="s">
        <v>43</v>
      </c>
      <c r="CI7" s="50" t="s">
        <v>47</v>
      </c>
      <c r="CJ7" s="51"/>
      <c r="CK7" s="46" t="s">
        <v>43</v>
      </c>
      <c r="CL7" s="50" t="s">
        <v>47</v>
      </c>
      <c r="CM7" s="51"/>
      <c r="CN7" s="46" t="s">
        <v>43</v>
      </c>
      <c r="CO7" s="50" t="s">
        <v>47</v>
      </c>
      <c r="CP7" s="51"/>
      <c r="CQ7" s="46" t="s">
        <v>43</v>
      </c>
      <c r="CR7" s="50" t="s">
        <v>47</v>
      </c>
      <c r="CS7" s="51"/>
      <c r="CT7" s="46" t="s">
        <v>43</v>
      </c>
      <c r="CU7" s="50" t="s">
        <v>47</v>
      </c>
      <c r="CV7" s="51"/>
      <c r="CW7" s="46" t="s">
        <v>43</v>
      </c>
      <c r="CX7" s="50" t="s">
        <v>47</v>
      </c>
      <c r="CY7" s="51"/>
      <c r="CZ7" s="46" t="s">
        <v>43</v>
      </c>
      <c r="DA7" s="50" t="s">
        <v>47</v>
      </c>
      <c r="DB7" s="51"/>
      <c r="DC7" s="46" t="s">
        <v>43</v>
      </c>
      <c r="DD7" s="50" t="s">
        <v>47</v>
      </c>
      <c r="DE7" s="51"/>
      <c r="DF7" s="157" t="s">
        <v>9</v>
      </c>
      <c r="DG7" s="46" t="s">
        <v>43</v>
      </c>
      <c r="DH7" s="50" t="s">
        <v>47</v>
      </c>
      <c r="DI7" s="51"/>
      <c r="DJ7" s="46" t="s">
        <v>43</v>
      </c>
      <c r="DK7" s="50" t="s">
        <v>47</v>
      </c>
      <c r="DL7" s="51"/>
      <c r="DM7" s="46" t="s">
        <v>43</v>
      </c>
      <c r="DN7" s="50" t="s">
        <v>47</v>
      </c>
      <c r="DO7" s="51"/>
      <c r="DP7" s="46" t="s">
        <v>43</v>
      </c>
      <c r="DQ7" s="50" t="s">
        <v>47</v>
      </c>
      <c r="DR7" s="51"/>
      <c r="DS7" s="46" t="s">
        <v>43</v>
      </c>
      <c r="DT7" s="50" t="s">
        <v>47</v>
      </c>
      <c r="DU7" s="51"/>
      <c r="DV7" s="48" t="s">
        <v>43</v>
      </c>
      <c r="DW7" s="50" t="s">
        <v>47</v>
      </c>
      <c r="DX7" s="51"/>
      <c r="DY7" s="48" t="s">
        <v>43</v>
      </c>
      <c r="DZ7" s="50" t="s">
        <v>47</v>
      </c>
      <c r="EA7" s="51"/>
      <c r="EB7" s="45" t="s">
        <v>9</v>
      </c>
      <c r="EC7" s="46" t="s">
        <v>43</v>
      </c>
      <c r="ED7" s="50" t="s">
        <v>47</v>
      </c>
      <c r="EE7" s="51"/>
    </row>
    <row r="8" spans="1:135" s="15" customFormat="1" ht="95.25" customHeight="1">
      <c r="A8" s="58"/>
      <c r="B8" s="58"/>
      <c r="C8" s="61"/>
      <c r="D8" s="61"/>
      <c r="E8" s="47"/>
      <c r="F8" s="24" t="s">
        <v>65</v>
      </c>
      <c r="G8" s="14" t="s">
        <v>68</v>
      </c>
      <c r="H8" s="25" t="s">
        <v>66</v>
      </c>
      <c r="I8" s="14" t="s">
        <v>46</v>
      </c>
      <c r="J8" s="47"/>
      <c r="K8" s="24" t="s">
        <v>65</v>
      </c>
      <c r="L8" s="14" t="s">
        <v>68</v>
      </c>
      <c r="M8" s="25" t="s">
        <v>66</v>
      </c>
      <c r="N8" s="14" t="s">
        <v>46</v>
      </c>
      <c r="O8" s="47"/>
      <c r="P8" s="24" t="s">
        <v>65</v>
      </c>
      <c r="Q8" s="14" t="s">
        <v>68</v>
      </c>
      <c r="R8" s="25" t="s">
        <v>66</v>
      </c>
      <c r="S8" s="14" t="s">
        <v>46</v>
      </c>
      <c r="T8" s="47"/>
      <c r="U8" s="24" t="s">
        <v>65</v>
      </c>
      <c r="V8" s="14" t="s">
        <v>68</v>
      </c>
      <c r="W8" s="25" t="s">
        <v>66</v>
      </c>
      <c r="X8" s="14" t="s">
        <v>46</v>
      </c>
      <c r="Y8" s="47"/>
      <c r="Z8" s="24" t="s">
        <v>65</v>
      </c>
      <c r="AA8" s="14" t="s">
        <v>68</v>
      </c>
      <c r="AB8" s="25" t="s">
        <v>66</v>
      </c>
      <c r="AC8" s="14" t="s">
        <v>46</v>
      </c>
      <c r="AD8" s="47"/>
      <c r="AE8" s="24" t="s">
        <v>65</v>
      </c>
      <c r="AF8" s="14" t="s">
        <v>68</v>
      </c>
      <c r="AG8" s="25" t="s">
        <v>66</v>
      </c>
      <c r="AH8" s="14" t="s">
        <v>46</v>
      </c>
      <c r="AI8" s="47"/>
      <c r="AJ8" s="24" t="s">
        <v>65</v>
      </c>
      <c r="AK8" s="14" t="s">
        <v>68</v>
      </c>
      <c r="AL8" s="25" t="s">
        <v>66</v>
      </c>
      <c r="AM8" s="14" t="s">
        <v>46</v>
      </c>
      <c r="AN8" s="47"/>
      <c r="AO8" s="24" t="s">
        <v>65</v>
      </c>
      <c r="AP8" s="14" t="s">
        <v>68</v>
      </c>
      <c r="AQ8" s="25" t="s">
        <v>66</v>
      </c>
      <c r="AR8" s="14" t="s">
        <v>46</v>
      </c>
      <c r="AS8" s="47"/>
      <c r="AT8" s="24" t="s">
        <v>65</v>
      </c>
      <c r="AU8" s="14" t="s">
        <v>68</v>
      </c>
      <c r="AV8" s="47"/>
      <c r="AW8" s="24" t="s">
        <v>65</v>
      </c>
      <c r="AX8" s="14" t="s">
        <v>68</v>
      </c>
      <c r="AY8" s="47"/>
      <c r="AZ8" s="24" t="s">
        <v>65</v>
      </c>
      <c r="BA8" s="14" t="s">
        <v>68</v>
      </c>
      <c r="BB8" s="47"/>
      <c r="BC8" s="24" t="s">
        <v>65</v>
      </c>
      <c r="BD8" s="14" t="s">
        <v>68</v>
      </c>
      <c r="BE8" s="47"/>
      <c r="BF8" s="24" t="s">
        <v>65</v>
      </c>
      <c r="BG8" s="14" t="s">
        <v>68</v>
      </c>
      <c r="BH8" s="47"/>
      <c r="BI8" s="24" t="s">
        <v>65</v>
      </c>
      <c r="BJ8" s="14" t="s">
        <v>68</v>
      </c>
      <c r="BK8" s="47"/>
      <c r="BL8" s="24" t="s">
        <v>65</v>
      </c>
      <c r="BM8" s="14" t="s">
        <v>68</v>
      </c>
      <c r="BN8" s="47"/>
      <c r="BO8" s="24" t="s">
        <v>65</v>
      </c>
      <c r="BP8" s="14" t="s">
        <v>68</v>
      </c>
      <c r="BQ8" s="25" t="s">
        <v>66</v>
      </c>
      <c r="BR8" s="14" t="s">
        <v>46</v>
      </c>
      <c r="BS8" s="47"/>
      <c r="BT8" s="24" t="s">
        <v>65</v>
      </c>
      <c r="BU8" s="14" t="s">
        <v>68</v>
      </c>
      <c r="BV8" s="47"/>
      <c r="BW8" s="24" t="s">
        <v>65</v>
      </c>
      <c r="BX8" s="14" t="s">
        <v>68</v>
      </c>
      <c r="BY8" s="47"/>
      <c r="BZ8" s="24" t="s">
        <v>65</v>
      </c>
      <c r="CA8" s="14" t="s">
        <v>68</v>
      </c>
      <c r="CB8" s="47"/>
      <c r="CC8" s="24" t="s">
        <v>65</v>
      </c>
      <c r="CD8" s="14" t="s">
        <v>68</v>
      </c>
      <c r="CE8" s="47"/>
      <c r="CF8" s="24" t="s">
        <v>65</v>
      </c>
      <c r="CG8" s="14" t="s">
        <v>68</v>
      </c>
      <c r="CH8" s="47"/>
      <c r="CI8" s="24" t="s">
        <v>65</v>
      </c>
      <c r="CJ8" s="14" t="s">
        <v>68</v>
      </c>
      <c r="CK8" s="47"/>
      <c r="CL8" s="24" t="s">
        <v>65</v>
      </c>
      <c r="CM8" s="14" t="s">
        <v>68</v>
      </c>
      <c r="CN8" s="47"/>
      <c r="CO8" s="24" t="s">
        <v>65</v>
      </c>
      <c r="CP8" s="14" t="s">
        <v>68</v>
      </c>
      <c r="CQ8" s="47"/>
      <c r="CR8" s="24" t="s">
        <v>65</v>
      </c>
      <c r="CS8" s="14" t="s">
        <v>68</v>
      </c>
      <c r="CT8" s="47"/>
      <c r="CU8" s="24" t="s">
        <v>65</v>
      </c>
      <c r="CV8" s="14" t="s">
        <v>64</v>
      </c>
      <c r="CW8" s="47"/>
      <c r="CX8" s="24" t="s">
        <v>65</v>
      </c>
      <c r="CY8" s="14" t="s">
        <v>64</v>
      </c>
      <c r="CZ8" s="47"/>
      <c r="DA8" s="24" t="s">
        <v>65</v>
      </c>
      <c r="DB8" s="14" t="s">
        <v>64</v>
      </c>
      <c r="DC8" s="47"/>
      <c r="DD8" s="24" t="s">
        <v>65</v>
      </c>
      <c r="DE8" s="14" t="s">
        <v>68</v>
      </c>
      <c r="DF8" s="157"/>
      <c r="DG8" s="47"/>
      <c r="DH8" s="24" t="s">
        <v>65</v>
      </c>
      <c r="DI8" s="14" t="s">
        <v>68</v>
      </c>
      <c r="DJ8" s="47"/>
      <c r="DK8" s="24" t="s">
        <v>65</v>
      </c>
      <c r="DL8" s="14" t="s">
        <v>68</v>
      </c>
      <c r="DM8" s="47"/>
      <c r="DN8" s="24" t="s">
        <v>65</v>
      </c>
      <c r="DO8" s="14" t="s">
        <v>68</v>
      </c>
      <c r="DP8" s="47"/>
      <c r="DQ8" s="24" t="s">
        <v>65</v>
      </c>
      <c r="DR8" s="14" t="s">
        <v>68</v>
      </c>
      <c r="DS8" s="47"/>
      <c r="DT8" s="24" t="s">
        <v>65</v>
      </c>
      <c r="DU8" s="14" t="s">
        <v>68</v>
      </c>
      <c r="DV8" s="49"/>
      <c r="DW8" s="24" t="s">
        <v>65</v>
      </c>
      <c r="DX8" s="14" t="s">
        <v>68</v>
      </c>
      <c r="DY8" s="49"/>
      <c r="DZ8" s="24" t="s">
        <v>65</v>
      </c>
      <c r="EA8" s="14" t="s">
        <v>68</v>
      </c>
      <c r="EB8" s="45"/>
      <c r="EC8" s="47"/>
      <c r="ED8" s="24" t="s">
        <v>65</v>
      </c>
      <c r="EE8" s="14" t="s">
        <v>68</v>
      </c>
    </row>
    <row r="9" spans="1:135" s="19" customFormat="1" ht="15" customHeight="1">
      <c r="A9" s="16"/>
      <c r="B9" s="17">
        <v>1</v>
      </c>
      <c r="C9" s="18">
        <v>2</v>
      </c>
      <c r="D9" s="17">
        <v>3</v>
      </c>
      <c r="E9" s="18">
        <v>4</v>
      </c>
      <c r="F9" s="17">
        <v>5</v>
      </c>
      <c r="G9" s="18">
        <v>6</v>
      </c>
      <c r="H9" s="17">
        <v>7</v>
      </c>
      <c r="I9" s="18">
        <v>8</v>
      </c>
      <c r="J9" s="17">
        <v>9</v>
      </c>
      <c r="K9" s="18">
        <v>10</v>
      </c>
      <c r="L9" s="17">
        <v>11</v>
      </c>
      <c r="M9" s="18">
        <v>12</v>
      </c>
      <c r="N9" s="17">
        <v>13</v>
      </c>
      <c r="O9" s="18">
        <v>14</v>
      </c>
      <c r="P9" s="17">
        <v>15</v>
      </c>
      <c r="Q9" s="18">
        <v>16</v>
      </c>
      <c r="R9" s="17">
        <v>17</v>
      </c>
      <c r="S9" s="18">
        <v>18</v>
      </c>
      <c r="T9" s="17">
        <v>19</v>
      </c>
      <c r="U9" s="18">
        <v>20</v>
      </c>
      <c r="V9" s="17">
        <v>21</v>
      </c>
      <c r="W9" s="18">
        <v>22</v>
      </c>
      <c r="X9" s="17">
        <v>23</v>
      </c>
      <c r="Y9" s="18">
        <v>24</v>
      </c>
      <c r="Z9" s="17">
        <v>25</v>
      </c>
      <c r="AA9" s="18">
        <v>26</v>
      </c>
      <c r="AB9" s="17">
        <v>27</v>
      </c>
      <c r="AC9" s="18">
        <v>28</v>
      </c>
      <c r="AD9" s="17">
        <v>29</v>
      </c>
      <c r="AE9" s="18">
        <v>30</v>
      </c>
      <c r="AF9" s="17">
        <v>31</v>
      </c>
      <c r="AG9" s="18">
        <v>32</v>
      </c>
      <c r="AH9" s="17">
        <v>33</v>
      </c>
      <c r="AI9" s="18">
        <v>34</v>
      </c>
      <c r="AJ9" s="17">
        <v>35</v>
      </c>
      <c r="AK9" s="18">
        <v>36</v>
      </c>
      <c r="AL9" s="17">
        <v>37</v>
      </c>
      <c r="AM9" s="18">
        <v>38</v>
      </c>
      <c r="AN9" s="17">
        <v>39</v>
      </c>
      <c r="AO9" s="18">
        <v>40</v>
      </c>
      <c r="AP9" s="17">
        <v>41</v>
      </c>
      <c r="AQ9" s="18">
        <v>42</v>
      </c>
      <c r="AR9" s="17">
        <v>43</v>
      </c>
      <c r="AS9" s="18">
        <v>44</v>
      </c>
      <c r="AT9" s="17">
        <v>45</v>
      </c>
      <c r="AU9" s="18">
        <v>46</v>
      </c>
      <c r="AV9" s="17">
        <v>47</v>
      </c>
      <c r="AW9" s="18">
        <v>48</v>
      </c>
      <c r="AX9" s="17">
        <v>49</v>
      </c>
      <c r="AY9" s="18">
        <v>50</v>
      </c>
      <c r="AZ9" s="17">
        <v>51</v>
      </c>
      <c r="BA9" s="18">
        <v>52</v>
      </c>
      <c r="BB9" s="17">
        <v>53</v>
      </c>
      <c r="BC9" s="18">
        <v>54</v>
      </c>
      <c r="BD9" s="17">
        <v>55</v>
      </c>
      <c r="BE9" s="18">
        <v>56</v>
      </c>
      <c r="BF9" s="17">
        <v>57</v>
      </c>
      <c r="BG9" s="18">
        <v>58</v>
      </c>
      <c r="BH9" s="17">
        <v>59</v>
      </c>
      <c r="BI9" s="18">
        <v>60</v>
      </c>
      <c r="BJ9" s="17">
        <v>61</v>
      </c>
      <c r="BK9" s="18">
        <v>62</v>
      </c>
      <c r="BL9" s="17">
        <v>63</v>
      </c>
      <c r="BM9" s="18">
        <v>64</v>
      </c>
      <c r="BN9" s="17">
        <v>65</v>
      </c>
      <c r="BO9" s="18">
        <v>66</v>
      </c>
      <c r="BP9" s="17">
        <v>67</v>
      </c>
      <c r="BQ9" s="18">
        <v>68</v>
      </c>
      <c r="BR9" s="17">
        <v>69</v>
      </c>
      <c r="BS9" s="18">
        <v>70</v>
      </c>
      <c r="BT9" s="17">
        <v>71</v>
      </c>
      <c r="BU9" s="18">
        <v>72</v>
      </c>
      <c r="BV9" s="17">
        <v>73</v>
      </c>
      <c r="BW9" s="18">
        <v>74</v>
      </c>
      <c r="BX9" s="17">
        <v>75</v>
      </c>
      <c r="BY9" s="18">
        <v>76</v>
      </c>
      <c r="BZ9" s="17">
        <v>77</v>
      </c>
      <c r="CA9" s="18">
        <v>78</v>
      </c>
      <c r="CB9" s="17">
        <v>79</v>
      </c>
      <c r="CC9" s="18">
        <v>80</v>
      </c>
      <c r="CD9" s="17">
        <v>81</v>
      </c>
      <c r="CE9" s="18">
        <v>82</v>
      </c>
      <c r="CF9" s="17">
        <v>83</v>
      </c>
      <c r="CG9" s="18">
        <v>84</v>
      </c>
      <c r="CH9" s="17">
        <v>85</v>
      </c>
      <c r="CI9" s="18">
        <v>86</v>
      </c>
      <c r="CJ9" s="17">
        <v>87</v>
      </c>
      <c r="CK9" s="18">
        <v>88</v>
      </c>
      <c r="CL9" s="17">
        <v>89</v>
      </c>
      <c r="CM9" s="18">
        <v>90</v>
      </c>
      <c r="CN9" s="17">
        <v>91</v>
      </c>
      <c r="CO9" s="18">
        <v>92</v>
      </c>
      <c r="CP9" s="17">
        <v>93</v>
      </c>
      <c r="CQ9" s="18">
        <v>94</v>
      </c>
      <c r="CR9" s="17">
        <v>95</v>
      </c>
      <c r="CS9" s="18">
        <v>96</v>
      </c>
      <c r="CT9" s="17">
        <v>97</v>
      </c>
      <c r="CU9" s="18">
        <v>98</v>
      </c>
      <c r="CV9" s="17">
        <v>99</v>
      </c>
      <c r="CW9" s="18">
        <v>100</v>
      </c>
      <c r="CX9" s="17">
        <v>101</v>
      </c>
      <c r="CY9" s="18">
        <v>102</v>
      </c>
      <c r="CZ9" s="17">
        <v>103</v>
      </c>
      <c r="DA9" s="18">
        <v>104</v>
      </c>
      <c r="DB9" s="17">
        <v>105</v>
      </c>
      <c r="DC9" s="18">
        <v>106</v>
      </c>
      <c r="DD9" s="17">
        <v>107</v>
      </c>
      <c r="DE9" s="18">
        <v>108</v>
      </c>
      <c r="DF9" s="17">
        <v>109</v>
      </c>
      <c r="DG9" s="18">
        <v>110</v>
      </c>
      <c r="DH9" s="17">
        <v>111</v>
      </c>
      <c r="DI9" s="18">
        <v>112</v>
      </c>
      <c r="DJ9" s="17">
        <v>113</v>
      </c>
      <c r="DK9" s="18">
        <v>114</v>
      </c>
      <c r="DL9" s="17">
        <v>115</v>
      </c>
      <c r="DM9" s="18">
        <v>116</v>
      </c>
      <c r="DN9" s="17">
        <v>117</v>
      </c>
      <c r="DO9" s="18">
        <v>118</v>
      </c>
      <c r="DP9" s="17">
        <v>119</v>
      </c>
      <c r="DQ9" s="18">
        <v>120</v>
      </c>
      <c r="DR9" s="17">
        <v>121</v>
      </c>
      <c r="DS9" s="18">
        <v>122</v>
      </c>
      <c r="DT9" s="17">
        <v>123</v>
      </c>
      <c r="DU9" s="18">
        <v>124</v>
      </c>
      <c r="DV9" s="17">
        <v>125</v>
      </c>
      <c r="DW9" s="18">
        <v>126</v>
      </c>
      <c r="DX9" s="17">
        <v>127</v>
      </c>
      <c r="DY9" s="18">
        <v>128</v>
      </c>
      <c r="DZ9" s="17">
        <v>129</v>
      </c>
      <c r="EA9" s="18">
        <v>130</v>
      </c>
      <c r="EB9" s="17">
        <v>131</v>
      </c>
      <c r="EC9" s="18">
        <v>132</v>
      </c>
      <c r="ED9" s="17">
        <v>133</v>
      </c>
      <c r="EE9" s="18">
        <v>134</v>
      </c>
    </row>
    <row r="10" spans="1:135" s="43" customFormat="1" ht="20.25" customHeight="1">
      <c r="A10" s="29">
        <v>1</v>
      </c>
      <c r="B10" s="30" t="s">
        <v>48</v>
      </c>
      <c r="C10" s="31">
        <v>141476.1806</v>
      </c>
      <c r="D10" s="31">
        <v>73806.3724</v>
      </c>
      <c r="E10" s="32">
        <f>DG10+EC10-DY10</f>
        <v>2226867</v>
      </c>
      <c r="F10" s="31">
        <f>DH10+ED10-DZ10</f>
        <v>1399379.625</v>
      </c>
      <c r="G10" s="31">
        <f>DI10+EE10-EA10</f>
        <v>1183577.9127</v>
      </c>
      <c r="H10" s="27">
        <f>G10/F10*100</f>
        <v>84.57875844090556</v>
      </c>
      <c r="I10" s="27">
        <f>G10/E10*100</f>
        <v>53.14991477712858</v>
      </c>
      <c r="J10" s="27">
        <f aca="true" t="shared" si="0" ref="J10:L17">T10+Y10+AD10+AI10+AN10+AS10+BK10+BS10+BV10+BY10+CB10+CE10+CK10+CN10+CT10+CW10+DC10</f>
        <v>597349.2</v>
      </c>
      <c r="K10" s="27">
        <f t="shared" si="0"/>
        <v>396630.4</v>
      </c>
      <c r="L10" s="27">
        <f t="shared" si="0"/>
        <v>378021.38269999996</v>
      </c>
      <c r="M10" s="27">
        <f>L10/K10*100</f>
        <v>95.30822213829296</v>
      </c>
      <c r="N10" s="27">
        <f>L10/J10*100</f>
        <v>63.28314873444209</v>
      </c>
      <c r="O10" s="27">
        <f aca="true" t="shared" si="1" ref="O10:Q17">T10+AD10</f>
        <v>146380</v>
      </c>
      <c r="P10" s="27">
        <f t="shared" si="1"/>
        <v>109784.89999999998</v>
      </c>
      <c r="Q10" s="27">
        <f t="shared" si="1"/>
        <v>96587.5931</v>
      </c>
      <c r="R10" s="27">
        <f>Q10/P10*100</f>
        <v>87.97894163951511</v>
      </c>
      <c r="S10" s="34">
        <f>Q10/O10*100</f>
        <v>65.98414612652002</v>
      </c>
      <c r="T10" s="35">
        <v>21370</v>
      </c>
      <c r="U10" s="27">
        <v>16027.4</v>
      </c>
      <c r="V10" s="27">
        <v>17870.5521</v>
      </c>
      <c r="W10" s="27">
        <f aca="true" t="shared" si="2" ref="W10:W18">V10/U10*100</f>
        <v>111.50000686324671</v>
      </c>
      <c r="X10" s="34">
        <f>V10/T10*100</f>
        <v>83.624483387927</v>
      </c>
      <c r="Y10" s="35">
        <v>18800</v>
      </c>
      <c r="Z10" s="26">
        <v>8250</v>
      </c>
      <c r="AA10" s="158">
        <v>8014.9476</v>
      </c>
      <c r="AB10" s="27">
        <f>AA10/Z10*100</f>
        <v>97.15088</v>
      </c>
      <c r="AC10" s="34">
        <f aca="true" t="shared" si="3" ref="AC10:AC18">AA10/Y10*100</f>
        <v>42.6327</v>
      </c>
      <c r="AD10" s="35">
        <v>125010</v>
      </c>
      <c r="AE10" s="26">
        <v>93757.49999999999</v>
      </c>
      <c r="AF10" s="27">
        <v>78717.041</v>
      </c>
      <c r="AG10" s="27">
        <f>AF10/AE10*100</f>
        <v>83.95812708316669</v>
      </c>
      <c r="AH10" s="34">
        <f aca="true" t="shared" si="4" ref="AH10:AH18">AF10/AD10*100</f>
        <v>62.96859531237501</v>
      </c>
      <c r="AI10" s="35">
        <v>28786</v>
      </c>
      <c r="AJ10" s="26">
        <v>32925.3</v>
      </c>
      <c r="AK10" s="27">
        <v>28223.782</v>
      </c>
      <c r="AL10" s="27">
        <f>AK10/AJ10*100</f>
        <v>85.72065250734236</v>
      </c>
      <c r="AM10" s="34">
        <f aca="true" t="shared" si="5" ref="AM10:AM18">AK10/AI10*100</f>
        <v>98.04690474536233</v>
      </c>
      <c r="AN10" s="36">
        <v>11200</v>
      </c>
      <c r="AO10" s="26">
        <v>8400</v>
      </c>
      <c r="AP10" s="27">
        <v>8240.85</v>
      </c>
      <c r="AQ10" s="27">
        <f>AP10/AO10*100</f>
        <v>98.10535714285716</v>
      </c>
      <c r="AR10" s="34">
        <f>AP10/AN10*100</f>
        <v>73.57901785714286</v>
      </c>
      <c r="AS10" s="36">
        <v>0</v>
      </c>
      <c r="AT10" s="36">
        <v>0</v>
      </c>
      <c r="AU10" s="34">
        <v>0</v>
      </c>
      <c r="AV10" s="34">
        <v>0</v>
      </c>
      <c r="AW10" s="34">
        <v>0</v>
      </c>
      <c r="AX10" s="34">
        <v>0</v>
      </c>
      <c r="AY10" s="27">
        <v>1289793.7</v>
      </c>
      <c r="AZ10" s="27">
        <v>967345.275</v>
      </c>
      <c r="BA10" s="27">
        <v>752379.6</v>
      </c>
      <c r="BB10" s="37">
        <v>0</v>
      </c>
      <c r="BC10" s="37">
        <v>0</v>
      </c>
      <c r="BD10" s="37">
        <v>0</v>
      </c>
      <c r="BE10" s="27">
        <v>15169.4</v>
      </c>
      <c r="BF10" s="38">
        <v>11377.05</v>
      </c>
      <c r="BG10" s="27">
        <v>6325.6</v>
      </c>
      <c r="BH10" s="34">
        <v>0</v>
      </c>
      <c r="BI10" s="34">
        <v>0</v>
      </c>
      <c r="BJ10" s="34">
        <v>0</v>
      </c>
      <c r="BK10" s="34">
        <v>0</v>
      </c>
      <c r="BL10" s="34">
        <v>0</v>
      </c>
      <c r="BM10" s="34">
        <v>0</v>
      </c>
      <c r="BN10" s="27">
        <f aca="true" t="shared" si="6" ref="BN10:BP17">BS10+BV10+BY10+CB10</f>
        <v>205850</v>
      </c>
      <c r="BO10" s="27">
        <f t="shared" si="6"/>
        <v>107145.3</v>
      </c>
      <c r="BP10" s="27">
        <f t="shared" si="6"/>
        <v>105282.14</v>
      </c>
      <c r="BQ10" s="27">
        <f>BP10/BO10*100</f>
        <v>98.26109031380751</v>
      </c>
      <c r="BR10" s="34">
        <f>BP10/BN10*100</f>
        <v>51.145076512023316</v>
      </c>
      <c r="BS10" s="35">
        <v>90100</v>
      </c>
      <c r="BT10" s="35">
        <v>45075</v>
      </c>
      <c r="BU10" s="27">
        <v>44424.086</v>
      </c>
      <c r="BV10" s="34">
        <v>0</v>
      </c>
      <c r="BW10" s="34">
        <v>0</v>
      </c>
      <c r="BX10" s="27">
        <v>0</v>
      </c>
      <c r="BY10" s="34">
        <v>108510</v>
      </c>
      <c r="BZ10" s="26">
        <v>57750</v>
      </c>
      <c r="CA10" s="27">
        <v>56203.804</v>
      </c>
      <c r="CB10" s="35">
        <v>7240</v>
      </c>
      <c r="CC10" s="26">
        <v>4320.299999999999</v>
      </c>
      <c r="CD10" s="27">
        <v>4654.25</v>
      </c>
      <c r="CE10" s="34">
        <v>0</v>
      </c>
      <c r="CF10" s="34">
        <v>0</v>
      </c>
      <c r="CG10" s="34">
        <v>0</v>
      </c>
      <c r="CH10" s="34">
        <v>7293</v>
      </c>
      <c r="CI10" s="26">
        <v>4200</v>
      </c>
      <c r="CJ10" s="27">
        <v>3923.7</v>
      </c>
      <c r="CK10" s="35">
        <v>0</v>
      </c>
      <c r="CL10" s="26">
        <v>0</v>
      </c>
      <c r="CM10" s="27">
        <v>0</v>
      </c>
      <c r="CN10" s="35">
        <v>166833.2</v>
      </c>
      <c r="CO10" s="26">
        <v>120624.90000000001</v>
      </c>
      <c r="CP10" s="27">
        <v>110334.49</v>
      </c>
      <c r="CQ10" s="34">
        <v>90000</v>
      </c>
      <c r="CR10" s="26">
        <v>75900</v>
      </c>
      <c r="CS10" s="27">
        <v>68076.798</v>
      </c>
      <c r="CT10" s="35">
        <v>7500</v>
      </c>
      <c r="CU10" s="26">
        <v>6000</v>
      </c>
      <c r="CV10" s="27">
        <v>8189.97</v>
      </c>
      <c r="CW10" s="34">
        <v>10000</v>
      </c>
      <c r="CX10" s="26">
        <v>3000</v>
      </c>
      <c r="CY10" s="27">
        <v>10943.61</v>
      </c>
      <c r="CZ10" s="34">
        <v>30000</v>
      </c>
      <c r="DA10" s="26">
        <v>18000</v>
      </c>
      <c r="DB10" s="27">
        <v>17170</v>
      </c>
      <c r="DC10" s="34">
        <v>2000</v>
      </c>
      <c r="DD10" s="26">
        <v>500</v>
      </c>
      <c r="DE10" s="27">
        <v>2204</v>
      </c>
      <c r="DF10" s="34">
        <v>0</v>
      </c>
      <c r="DG10" s="27">
        <f aca="true" t="shared" si="7" ref="DG10:DH17">T10+Y10+AD10+AI10+AN10+AS10+AV10+AY10+BB10+BE10+BH10+BK10+BS10+BV10+BY10+CB10+CE10+CH10+CK10+CN10+CT10+CW10+CZ10+DC10</f>
        <v>1939605.2999999998</v>
      </c>
      <c r="DH10" s="27">
        <f t="shared" si="7"/>
        <v>1397552.725</v>
      </c>
      <c r="DI10" s="27">
        <f aca="true" t="shared" si="8" ref="DI10:DI18">V10+AA10+AF10+AK10+AP10+AU10+AX10+BA10+BD10+BG10+BJ10+BM10+BU10+BX10+CA10+CD10+CG10+CJ10+CM10+CP10+CV10+CY10+DB10+DE10+DF10</f>
        <v>1157820.2827</v>
      </c>
      <c r="DJ10" s="34">
        <v>0</v>
      </c>
      <c r="DK10" s="34">
        <v>0</v>
      </c>
      <c r="DL10" s="34">
        <v>0</v>
      </c>
      <c r="DM10" s="26">
        <v>209951.7</v>
      </c>
      <c r="DN10" s="26">
        <v>1826.9</v>
      </c>
      <c r="DO10" s="27">
        <v>2125.9</v>
      </c>
      <c r="DP10" s="26">
        <v>0</v>
      </c>
      <c r="DQ10" s="26">
        <v>0</v>
      </c>
      <c r="DR10" s="26">
        <v>0</v>
      </c>
      <c r="DS10" s="26">
        <v>77310</v>
      </c>
      <c r="DT10" s="26">
        <v>0</v>
      </c>
      <c r="DU10" s="27">
        <v>23631.73</v>
      </c>
      <c r="DV10" s="26">
        <v>0</v>
      </c>
      <c r="DW10" s="26">
        <v>0</v>
      </c>
      <c r="DX10" s="26">
        <v>0</v>
      </c>
      <c r="DY10" s="26">
        <v>87036.8</v>
      </c>
      <c r="DZ10" s="26">
        <v>0</v>
      </c>
      <c r="EA10" s="27">
        <v>87036.8</v>
      </c>
      <c r="EB10" s="34">
        <v>0</v>
      </c>
      <c r="EC10" s="27">
        <f aca="true" t="shared" si="9" ref="EC10:ED17">DJ10+DM10+DP10+DS10+DV10+DY10</f>
        <v>374298.5</v>
      </c>
      <c r="ED10" s="27">
        <f t="shared" si="9"/>
        <v>1826.9</v>
      </c>
      <c r="EE10" s="27">
        <f aca="true" t="shared" si="10" ref="EE10:EE17">DL10+DO10+DR10+DU10+DX10+EA10+EB10</f>
        <v>112794.43000000001</v>
      </c>
    </row>
    <row r="11" spans="1:135" s="43" customFormat="1" ht="20.25" customHeight="1">
      <c r="A11" s="29">
        <v>2</v>
      </c>
      <c r="B11" s="30" t="s">
        <v>49</v>
      </c>
      <c r="C11" s="31">
        <v>28780.4007</v>
      </c>
      <c r="D11" s="31">
        <v>7774.7937</v>
      </c>
      <c r="E11" s="32">
        <f aca="true" t="shared" si="11" ref="E11:E17">DG11+EC11-DY11</f>
        <v>733538.7</v>
      </c>
      <c r="F11" s="31">
        <f aca="true" t="shared" si="12" ref="F11:F17">DH11+ED11-DZ11</f>
        <v>378699.9</v>
      </c>
      <c r="G11" s="31">
        <f aca="true" t="shared" si="13" ref="G11:G17">DI11+EE11-EA11</f>
        <v>348368.814</v>
      </c>
      <c r="H11" s="27">
        <f aca="true" t="shared" si="14" ref="H11:H17">G11/F11*100</f>
        <v>91.99073303161686</v>
      </c>
      <c r="I11" s="27">
        <f aca="true" t="shared" si="15" ref="I11:I17">G11/E11*100</f>
        <v>47.49153848324568</v>
      </c>
      <c r="J11" s="27">
        <f t="shared" si="0"/>
        <v>354273.2</v>
      </c>
      <c r="K11" s="27">
        <f t="shared" si="0"/>
        <v>250845.25</v>
      </c>
      <c r="L11" s="27">
        <f t="shared" si="0"/>
        <v>250199.444</v>
      </c>
      <c r="M11" s="27">
        <f aca="true" t="shared" si="16" ref="M11:M17">L11/K11*100</f>
        <v>99.74254804505965</v>
      </c>
      <c r="N11" s="27">
        <f aca="true" t="shared" si="17" ref="N11:N17">L11/J11*100</f>
        <v>70.62330540385217</v>
      </c>
      <c r="O11" s="27">
        <f t="shared" si="1"/>
        <v>70520</v>
      </c>
      <c r="P11" s="27">
        <f t="shared" si="1"/>
        <v>52889.65</v>
      </c>
      <c r="Q11" s="27">
        <f t="shared" si="1"/>
        <v>57727.5986</v>
      </c>
      <c r="R11" s="27">
        <f aca="true" t="shared" si="18" ref="R11:R17">Q11/P11*100</f>
        <v>109.14725017087463</v>
      </c>
      <c r="S11" s="34">
        <f aca="true" t="shared" si="19" ref="S11:S17">Q11/O11*100</f>
        <v>81.85989591605218</v>
      </c>
      <c r="T11" s="35">
        <v>7000</v>
      </c>
      <c r="U11" s="27">
        <v>5235.1</v>
      </c>
      <c r="V11" s="27">
        <v>6662.2546</v>
      </c>
      <c r="W11" s="27">
        <f t="shared" si="2"/>
        <v>127.26126721552598</v>
      </c>
      <c r="X11" s="34">
        <f>V11/T11*100</f>
        <v>95.17506571428572</v>
      </c>
      <c r="Y11" s="35">
        <v>1000</v>
      </c>
      <c r="Z11" s="26">
        <v>525</v>
      </c>
      <c r="AA11" s="158">
        <v>435.9354</v>
      </c>
      <c r="AB11" s="27">
        <f aca="true" t="shared" si="20" ref="AB11:AB17">AA11/Z11*100</f>
        <v>83.03531428571429</v>
      </c>
      <c r="AC11" s="34">
        <f t="shared" si="3"/>
        <v>43.593540000000004</v>
      </c>
      <c r="AD11" s="35">
        <v>63520</v>
      </c>
      <c r="AE11" s="26">
        <v>47654.55</v>
      </c>
      <c r="AF11" s="27">
        <v>51065.344</v>
      </c>
      <c r="AG11" s="27">
        <f aca="true" t="shared" si="21" ref="AG11:AG17">AF11/AE11*100</f>
        <v>107.15733125168529</v>
      </c>
      <c r="AH11" s="34">
        <f t="shared" si="4"/>
        <v>80.39254408060454</v>
      </c>
      <c r="AI11" s="35">
        <v>10460</v>
      </c>
      <c r="AJ11" s="26">
        <v>7200.599999999999</v>
      </c>
      <c r="AK11" s="27">
        <v>5799.63</v>
      </c>
      <c r="AL11" s="27">
        <f aca="true" t="shared" si="22" ref="AL11:AL17">AK11/AJ11*100</f>
        <v>80.54370469127574</v>
      </c>
      <c r="AM11" s="34">
        <f t="shared" si="5"/>
        <v>55.44579349904398</v>
      </c>
      <c r="AN11" s="36">
        <v>953.2</v>
      </c>
      <c r="AO11" s="26">
        <v>675</v>
      </c>
      <c r="AP11" s="27">
        <v>466.3</v>
      </c>
      <c r="AQ11" s="27">
        <f aca="true" t="shared" si="23" ref="AQ11:AQ17">AP11/AO11*100</f>
        <v>69.08148148148149</v>
      </c>
      <c r="AR11" s="34">
        <f>AP11/AN11*100</f>
        <v>48.9194292908099</v>
      </c>
      <c r="AS11" s="36">
        <v>0</v>
      </c>
      <c r="AT11" s="36">
        <v>0</v>
      </c>
      <c r="AU11" s="34">
        <v>0</v>
      </c>
      <c r="AV11" s="34">
        <v>0</v>
      </c>
      <c r="AW11" s="34">
        <v>0</v>
      </c>
      <c r="AX11" s="34">
        <v>0</v>
      </c>
      <c r="AY11" s="27">
        <v>159867.2</v>
      </c>
      <c r="AZ11" s="27">
        <v>119900.40000000001</v>
      </c>
      <c r="BA11" s="27">
        <v>93255.9</v>
      </c>
      <c r="BB11" s="37">
        <v>0</v>
      </c>
      <c r="BC11" s="37">
        <v>0</v>
      </c>
      <c r="BD11" s="37">
        <v>0</v>
      </c>
      <c r="BE11" s="27">
        <v>4427</v>
      </c>
      <c r="BF11" s="38">
        <v>3320.25</v>
      </c>
      <c r="BG11" s="27">
        <v>1491.2</v>
      </c>
      <c r="BH11" s="34">
        <v>0</v>
      </c>
      <c r="BI11" s="34">
        <v>0</v>
      </c>
      <c r="BJ11" s="34">
        <v>0</v>
      </c>
      <c r="BK11" s="34">
        <v>0</v>
      </c>
      <c r="BL11" s="34">
        <v>0</v>
      </c>
      <c r="BM11" s="34">
        <v>0</v>
      </c>
      <c r="BN11" s="27">
        <f t="shared" si="6"/>
        <v>126000</v>
      </c>
      <c r="BO11" s="27">
        <f t="shared" si="6"/>
        <v>92175</v>
      </c>
      <c r="BP11" s="27">
        <f t="shared" si="6"/>
        <v>87129.128</v>
      </c>
      <c r="BQ11" s="27">
        <f aca="true" t="shared" si="24" ref="BQ11:BQ17">BP11/BO11*100</f>
        <v>94.52576946026579</v>
      </c>
      <c r="BR11" s="34">
        <f aca="true" t="shared" si="25" ref="BR11:BR17">BP11/BN11*100</f>
        <v>69.15010158730158</v>
      </c>
      <c r="BS11" s="35">
        <v>10500</v>
      </c>
      <c r="BT11" s="35">
        <v>8775</v>
      </c>
      <c r="BU11" s="27">
        <v>6976.962</v>
      </c>
      <c r="BV11" s="34">
        <v>0</v>
      </c>
      <c r="BW11" s="34">
        <v>0</v>
      </c>
      <c r="BX11" s="27">
        <v>0</v>
      </c>
      <c r="BY11" s="34">
        <v>109000</v>
      </c>
      <c r="BZ11" s="26">
        <v>78750</v>
      </c>
      <c r="CA11" s="27">
        <v>76330.696</v>
      </c>
      <c r="CB11" s="35">
        <v>6500</v>
      </c>
      <c r="CC11" s="26">
        <v>4650</v>
      </c>
      <c r="CD11" s="27">
        <v>3821.47</v>
      </c>
      <c r="CE11" s="34">
        <v>0</v>
      </c>
      <c r="CF11" s="34">
        <v>0</v>
      </c>
      <c r="CG11" s="34">
        <v>0</v>
      </c>
      <c r="CH11" s="34">
        <v>3511.3</v>
      </c>
      <c r="CI11" s="26">
        <v>2250</v>
      </c>
      <c r="CJ11" s="27">
        <v>1038.27</v>
      </c>
      <c r="CK11" s="39">
        <v>0</v>
      </c>
      <c r="CL11" s="26">
        <v>0</v>
      </c>
      <c r="CM11" s="27">
        <v>0</v>
      </c>
      <c r="CN11" s="35">
        <v>5840</v>
      </c>
      <c r="CO11" s="26">
        <v>4380</v>
      </c>
      <c r="CP11" s="27">
        <v>3477.75</v>
      </c>
      <c r="CQ11" s="34">
        <v>0</v>
      </c>
      <c r="CR11" s="26">
        <v>0</v>
      </c>
      <c r="CS11" s="27">
        <v>0</v>
      </c>
      <c r="CT11" s="35">
        <v>3000</v>
      </c>
      <c r="CU11" s="26">
        <v>1500</v>
      </c>
      <c r="CV11" s="27">
        <v>4574.459</v>
      </c>
      <c r="CW11" s="34">
        <v>16500</v>
      </c>
      <c r="CX11" s="26">
        <v>1500</v>
      </c>
      <c r="CY11" s="27">
        <v>14341.963</v>
      </c>
      <c r="CZ11" s="34">
        <v>0</v>
      </c>
      <c r="DA11" s="26">
        <v>0</v>
      </c>
      <c r="DB11" s="27">
        <v>0</v>
      </c>
      <c r="DC11" s="34">
        <v>120000</v>
      </c>
      <c r="DD11" s="26">
        <v>90000</v>
      </c>
      <c r="DE11" s="27">
        <v>76246.68</v>
      </c>
      <c r="DF11" s="34">
        <v>0</v>
      </c>
      <c r="DG11" s="27">
        <f t="shared" si="7"/>
        <v>522078.7</v>
      </c>
      <c r="DH11" s="27">
        <f t="shared" si="7"/>
        <v>376315.9</v>
      </c>
      <c r="DI11" s="27">
        <f t="shared" si="8"/>
        <v>345984.814</v>
      </c>
      <c r="DJ11" s="34">
        <v>0</v>
      </c>
      <c r="DK11" s="34">
        <v>0</v>
      </c>
      <c r="DL11" s="34">
        <v>0</v>
      </c>
      <c r="DM11" s="26">
        <v>21460</v>
      </c>
      <c r="DN11" s="26">
        <v>2384</v>
      </c>
      <c r="DO11" s="27">
        <v>2384</v>
      </c>
      <c r="DP11" s="26">
        <v>0</v>
      </c>
      <c r="DQ11" s="26">
        <v>0</v>
      </c>
      <c r="DR11" s="26">
        <v>0</v>
      </c>
      <c r="DS11" s="26">
        <v>190000</v>
      </c>
      <c r="DT11" s="26">
        <v>0</v>
      </c>
      <c r="DU11" s="27">
        <v>0</v>
      </c>
      <c r="DV11" s="26">
        <v>0</v>
      </c>
      <c r="DW11" s="26">
        <v>0</v>
      </c>
      <c r="DX11" s="26">
        <v>0</v>
      </c>
      <c r="DY11" s="26">
        <v>68000</v>
      </c>
      <c r="DZ11" s="26">
        <v>6000</v>
      </c>
      <c r="EA11" s="27">
        <v>12411</v>
      </c>
      <c r="EB11" s="34">
        <v>0</v>
      </c>
      <c r="EC11" s="27">
        <f t="shared" si="9"/>
        <v>279460</v>
      </c>
      <c r="ED11" s="27">
        <f t="shared" si="9"/>
        <v>8384</v>
      </c>
      <c r="EE11" s="27">
        <f t="shared" si="10"/>
        <v>14795</v>
      </c>
    </row>
    <row r="12" spans="1:135" s="43" customFormat="1" ht="20.25" customHeight="1">
      <c r="A12" s="29">
        <v>3</v>
      </c>
      <c r="B12" s="30" t="s">
        <v>50</v>
      </c>
      <c r="C12" s="31">
        <v>133036.317</v>
      </c>
      <c r="D12" s="31">
        <v>68977.324</v>
      </c>
      <c r="E12" s="32">
        <f t="shared" si="11"/>
        <v>904737.7999999999</v>
      </c>
      <c r="F12" s="31">
        <f t="shared" si="12"/>
        <v>657250.575</v>
      </c>
      <c r="G12" s="31">
        <f t="shared" si="13"/>
        <v>527999.9533999999</v>
      </c>
      <c r="H12" s="27">
        <f t="shared" si="14"/>
        <v>80.33465066196403</v>
      </c>
      <c r="I12" s="27">
        <f t="shared" si="15"/>
        <v>58.35944440477672</v>
      </c>
      <c r="J12" s="27">
        <f t="shared" si="0"/>
        <v>232740</v>
      </c>
      <c r="K12" s="27">
        <f t="shared" si="0"/>
        <v>155817</v>
      </c>
      <c r="L12" s="27">
        <f t="shared" si="0"/>
        <v>140486.65840000001</v>
      </c>
      <c r="M12" s="27">
        <f t="shared" si="16"/>
        <v>90.16131641605217</v>
      </c>
      <c r="N12" s="27">
        <f t="shared" si="17"/>
        <v>60.362059981094795</v>
      </c>
      <c r="O12" s="27">
        <f t="shared" si="1"/>
        <v>78700</v>
      </c>
      <c r="P12" s="27">
        <f t="shared" si="1"/>
        <v>68289.34999999999</v>
      </c>
      <c r="Q12" s="27">
        <f t="shared" si="1"/>
        <v>58232.195700000004</v>
      </c>
      <c r="R12" s="27">
        <f t="shared" si="18"/>
        <v>85.27273388895928</v>
      </c>
      <c r="S12" s="34">
        <f t="shared" si="19"/>
        <v>73.99262477763659</v>
      </c>
      <c r="T12" s="35">
        <v>13300</v>
      </c>
      <c r="U12" s="27">
        <v>8700.8</v>
      </c>
      <c r="V12" s="27">
        <v>9444.4132</v>
      </c>
      <c r="W12" s="27">
        <f t="shared" si="2"/>
        <v>108.5464922765723</v>
      </c>
      <c r="X12" s="34">
        <f>V12/T12*100</f>
        <v>71.01062556390978</v>
      </c>
      <c r="Y12" s="35">
        <v>23000</v>
      </c>
      <c r="Z12" s="26">
        <v>10000</v>
      </c>
      <c r="AA12" s="158">
        <v>9040.4827</v>
      </c>
      <c r="AB12" s="27">
        <f t="shared" si="20"/>
        <v>90.40482700000001</v>
      </c>
      <c r="AC12" s="34">
        <f t="shared" si="3"/>
        <v>39.30644652173913</v>
      </c>
      <c r="AD12" s="35">
        <v>65400</v>
      </c>
      <c r="AE12" s="26">
        <v>59588.549999999996</v>
      </c>
      <c r="AF12" s="27">
        <v>48787.7825</v>
      </c>
      <c r="AG12" s="27">
        <f t="shared" si="21"/>
        <v>81.87442470071852</v>
      </c>
      <c r="AH12" s="34">
        <f t="shared" si="4"/>
        <v>74.59905581039756</v>
      </c>
      <c r="AI12" s="35">
        <v>13090</v>
      </c>
      <c r="AJ12" s="26">
        <v>12840.150000000001</v>
      </c>
      <c r="AK12" s="27">
        <v>10402.588</v>
      </c>
      <c r="AL12" s="27">
        <f t="shared" si="22"/>
        <v>81.01609404874553</v>
      </c>
      <c r="AM12" s="34">
        <f t="shared" si="5"/>
        <v>79.46973262032085</v>
      </c>
      <c r="AN12" s="36">
        <v>6500</v>
      </c>
      <c r="AO12" s="26">
        <v>5325</v>
      </c>
      <c r="AP12" s="27">
        <v>5057.4</v>
      </c>
      <c r="AQ12" s="27">
        <f t="shared" si="23"/>
        <v>94.97464788732394</v>
      </c>
      <c r="AR12" s="34">
        <f>AP12/AN12*100</f>
        <v>77.80615384615383</v>
      </c>
      <c r="AS12" s="36">
        <v>0</v>
      </c>
      <c r="AT12" s="36">
        <v>0</v>
      </c>
      <c r="AU12" s="34">
        <v>0</v>
      </c>
      <c r="AV12" s="34">
        <v>0</v>
      </c>
      <c r="AW12" s="34">
        <v>0</v>
      </c>
      <c r="AX12" s="34">
        <v>0</v>
      </c>
      <c r="AY12" s="27">
        <v>658975.6</v>
      </c>
      <c r="AZ12" s="27">
        <v>494231.69999999995</v>
      </c>
      <c r="BA12" s="27">
        <v>384402.5</v>
      </c>
      <c r="BB12" s="37">
        <v>0</v>
      </c>
      <c r="BC12" s="37">
        <v>0</v>
      </c>
      <c r="BD12" s="37">
        <v>0</v>
      </c>
      <c r="BE12" s="27">
        <v>9602.5</v>
      </c>
      <c r="BF12" s="38">
        <v>7201.875</v>
      </c>
      <c r="BG12" s="27">
        <v>3503.5</v>
      </c>
      <c r="BH12" s="34">
        <v>0</v>
      </c>
      <c r="BI12" s="34">
        <v>0</v>
      </c>
      <c r="BJ12" s="34">
        <v>0</v>
      </c>
      <c r="BK12" s="34">
        <v>0</v>
      </c>
      <c r="BL12" s="34">
        <v>0</v>
      </c>
      <c r="BM12" s="34">
        <v>0</v>
      </c>
      <c r="BN12" s="27">
        <f t="shared" si="6"/>
        <v>26500</v>
      </c>
      <c r="BO12" s="27">
        <f t="shared" si="6"/>
        <v>10575</v>
      </c>
      <c r="BP12" s="27">
        <f t="shared" si="6"/>
        <v>10060.053</v>
      </c>
      <c r="BQ12" s="27">
        <f t="shared" si="24"/>
        <v>95.13052482269504</v>
      </c>
      <c r="BR12" s="34">
        <f t="shared" si="25"/>
        <v>37.9624641509434</v>
      </c>
      <c r="BS12" s="35">
        <v>7500</v>
      </c>
      <c r="BT12" s="35">
        <v>2325</v>
      </c>
      <c r="BU12" s="27">
        <v>3120.48</v>
      </c>
      <c r="BV12" s="34">
        <v>0</v>
      </c>
      <c r="BW12" s="34">
        <v>0</v>
      </c>
      <c r="BX12" s="27">
        <v>0</v>
      </c>
      <c r="BY12" s="34">
        <v>5500</v>
      </c>
      <c r="BZ12" s="26">
        <v>2550</v>
      </c>
      <c r="CA12" s="27">
        <v>2725.06</v>
      </c>
      <c r="CB12" s="35">
        <v>13500</v>
      </c>
      <c r="CC12" s="26">
        <v>5700</v>
      </c>
      <c r="CD12" s="27">
        <v>4214.513</v>
      </c>
      <c r="CE12" s="34">
        <v>0</v>
      </c>
      <c r="CF12" s="34">
        <v>0</v>
      </c>
      <c r="CG12" s="34">
        <v>0</v>
      </c>
      <c r="CH12" s="34">
        <v>3419.7</v>
      </c>
      <c r="CI12" s="26">
        <v>0</v>
      </c>
      <c r="CJ12" s="27">
        <v>-392.705</v>
      </c>
      <c r="CK12" s="39">
        <v>0</v>
      </c>
      <c r="CL12" s="26">
        <v>0</v>
      </c>
      <c r="CM12" s="27">
        <v>0</v>
      </c>
      <c r="CN12" s="35">
        <v>80850</v>
      </c>
      <c r="CO12" s="26">
        <v>45637.5</v>
      </c>
      <c r="CP12" s="27">
        <v>44906.146</v>
      </c>
      <c r="CQ12" s="34">
        <v>42000</v>
      </c>
      <c r="CR12" s="26">
        <v>21660.300000000003</v>
      </c>
      <c r="CS12" s="27">
        <v>20415.91</v>
      </c>
      <c r="CT12" s="35">
        <v>450</v>
      </c>
      <c r="CU12" s="26">
        <v>150</v>
      </c>
      <c r="CV12" s="27">
        <v>0</v>
      </c>
      <c r="CW12" s="34">
        <v>1150</v>
      </c>
      <c r="CX12" s="26">
        <v>800</v>
      </c>
      <c r="CY12" s="27">
        <v>460</v>
      </c>
      <c r="CZ12" s="34">
        <v>0</v>
      </c>
      <c r="DA12" s="26">
        <v>0</v>
      </c>
      <c r="DB12" s="27">
        <v>0</v>
      </c>
      <c r="DC12" s="34">
        <v>2500</v>
      </c>
      <c r="DD12" s="26">
        <v>2200</v>
      </c>
      <c r="DE12" s="27">
        <v>2327.793</v>
      </c>
      <c r="DF12" s="34">
        <v>0</v>
      </c>
      <c r="DG12" s="27">
        <f t="shared" si="7"/>
        <v>904737.7999999999</v>
      </c>
      <c r="DH12" s="27">
        <f t="shared" si="7"/>
        <v>657250.575</v>
      </c>
      <c r="DI12" s="27">
        <f t="shared" si="8"/>
        <v>527999.9533999999</v>
      </c>
      <c r="DJ12" s="34">
        <v>0</v>
      </c>
      <c r="DK12" s="34">
        <v>0</v>
      </c>
      <c r="DL12" s="34">
        <v>0</v>
      </c>
      <c r="DM12" s="26">
        <v>0</v>
      </c>
      <c r="DN12" s="26">
        <v>0</v>
      </c>
      <c r="DO12" s="27">
        <v>0</v>
      </c>
      <c r="DP12" s="26">
        <v>0</v>
      </c>
      <c r="DQ12" s="26">
        <v>0</v>
      </c>
      <c r="DR12" s="26">
        <v>0</v>
      </c>
      <c r="DS12" s="26">
        <v>0</v>
      </c>
      <c r="DT12" s="26">
        <v>0</v>
      </c>
      <c r="DU12" s="27">
        <v>0</v>
      </c>
      <c r="DV12" s="26">
        <v>0</v>
      </c>
      <c r="DW12" s="26">
        <v>0</v>
      </c>
      <c r="DX12" s="26">
        <v>0</v>
      </c>
      <c r="DY12" s="26">
        <v>0</v>
      </c>
      <c r="DZ12" s="26">
        <v>0</v>
      </c>
      <c r="EA12" s="27">
        <v>0</v>
      </c>
      <c r="EB12" s="34">
        <v>0</v>
      </c>
      <c r="EC12" s="27">
        <f t="shared" si="9"/>
        <v>0</v>
      </c>
      <c r="ED12" s="27">
        <f t="shared" si="9"/>
        <v>0</v>
      </c>
      <c r="EE12" s="27">
        <f t="shared" si="10"/>
        <v>0</v>
      </c>
    </row>
    <row r="13" spans="1:135" s="43" customFormat="1" ht="20.25" customHeight="1">
      <c r="A13" s="29">
        <v>4</v>
      </c>
      <c r="B13" s="30" t="s">
        <v>51</v>
      </c>
      <c r="C13" s="31">
        <v>18456.5081</v>
      </c>
      <c r="D13" s="31">
        <v>3089.5905</v>
      </c>
      <c r="E13" s="32">
        <f t="shared" si="11"/>
        <v>188658.80000000002</v>
      </c>
      <c r="F13" s="31">
        <f t="shared" si="12"/>
        <v>130764.90000000001</v>
      </c>
      <c r="G13" s="31">
        <f t="shared" si="13"/>
        <v>106567.34499999999</v>
      </c>
      <c r="H13" s="27">
        <f t="shared" si="14"/>
        <v>81.49537452328566</v>
      </c>
      <c r="I13" s="27">
        <f t="shared" si="15"/>
        <v>56.486813761139146</v>
      </c>
      <c r="J13" s="27">
        <f t="shared" si="0"/>
        <v>42905.6</v>
      </c>
      <c r="K13" s="27">
        <f t="shared" si="0"/>
        <v>21450</v>
      </c>
      <c r="L13" s="27">
        <f t="shared" si="0"/>
        <v>21544.645000000004</v>
      </c>
      <c r="M13" s="27">
        <f t="shared" si="16"/>
        <v>100.44123543123544</v>
      </c>
      <c r="N13" s="27">
        <f t="shared" si="17"/>
        <v>50.21406296613963</v>
      </c>
      <c r="O13" s="27">
        <f t="shared" si="1"/>
        <v>7200</v>
      </c>
      <c r="P13" s="27">
        <f t="shared" si="1"/>
        <v>5400</v>
      </c>
      <c r="Q13" s="27">
        <f t="shared" si="1"/>
        <v>4031.265</v>
      </c>
      <c r="R13" s="27">
        <f t="shared" si="18"/>
        <v>74.65305555555555</v>
      </c>
      <c r="S13" s="34">
        <f t="shared" si="19"/>
        <v>55.98979166666667</v>
      </c>
      <c r="T13" s="35">
        <v>0</v>
      </c>
      <c r="U13" s="27">
        <v>0</v>
      </c>
      <c r="V13" s="27">
        <v>90.779</v>
      </c>
      <c r="W13" s="27">
        <v>0</v>
      </c>
      <c r="X13" s="34">
        <v>0</v>
      </c>
      <c r="Y13" s="35">
        <v>14705.6</v>
      </c>
      <c r="Z13" s="26">
        <v>7000</v>
      </c>
      <c r="AA13" s="158">
        <v>6025.038</v>
      </c>
      <c r="AB13" s="27">
        <f t="shared" si="20"/>
        <v>86.07197142857143</v>
      </c>
      <c r="AC13" s="34">
        <f t="shared" si="3"/>
        <v>40.971045044064844</v>
      </c>
      <c r="AD13" s="35">
        <v>7200</v>
      </c>
      <c r="AE13" s="26">
        <v>5400</v>
      </c>
      <c r="AF13" s="27">
        <v>3940.486</v>
      </c>
      <c r="AG13" s="27">
        <f t="shared" si="21"/>
        <v>72.97196296296295</v>
      </c>
      <c r="AH13" s="34">
        <f t="shared" si="4"/>
        <v>54.72897222222222</v>
      </c>
      <c r="AI13" s="35">
        <v>1000</v>
      </c>
      <c r="AJ13" s="26">
        <v>225</v>
      </c>
      <c r="AK13" s="27">
        <v>112.7</v>
      </c>
      <c r="AL13" s="27">
        <f t="shared" si="22"/>
        <v>50.088888888888896</v>
      </c>
      <c r="AM13" s="34">
        <f t="shared" si="5"/>
        <v>11.270000000000001</v>
      </c>
      <c r="AN13" s="36">
        <v>0</v>
      </c>
      <c r="AO13" s="26">
        <v>0</v>
      </c>
      <c r="AP13" s="27">
        <v>0</v>
      </c>
      <c r="AQ13" s="27">
        <v>0</v>
      </c>
      <c r="AR13" s="34">
        <v>0</v>
      </c>
      <c r="AS13" s="36">
        <v>0</v>
      </c>
      <c r="AT13" s="36">
        <v>0</v>
      </c>
      <c r="AU13" s="34">
        <v>0</v>
      </c>
      <c r="AV13" s="34">
        <v>0</v>
      </c>
      <c r="AW13" s="34">
        <v>0</v>
      </c>
      <c r="AX13" s="34">
        <v>0</v>
      </c>
      <c r="AY13" s="27">
        <v>145753.2</v>
      </c>
      <c r="AZ13" s="27">
        <v>109314.90000000001</v>
      </c>
      <c r="BA13" s="27">
        <v>85022.7</v>
      </c>
      <c r="BB13" s="37">
        <v>0</v>
      </c>
      <c r="BC13" s="37">
        <v>0</v>
      </c>
      <c r="BD13" s="37">
        <v>0</v>
      </c>
      <c r="BE13" s="27">
        <v>0</v>
      </c>
      <c r="BF13" s="38">
        <v>0</v>
      </c>
      <c r="BG13" s="27">
        <v>0</v>
      </c>
      <c r="BH13" s="34">
        <v>0</v>
      </c>
      <c r="BI13" s="34">
        <v>0</v>
      </c>
      <c r="BJ13" s="34">
        <v>0</v>
      </c>
      <c r="BK13" s="34">
        <v>0</v>
      </c>
      <c r="BL13" s="34">
        <v>0</v>
      </c>
      <c r="BM13" s="34">
        <v>0</v>
      </c>
      <c r="BN13" s="27">
        <f t="shared" si="6"/>
        <v>7000</v>
      </c>
      <c r="BO13" s="27">
        <f t="shared" si="6"/>
        <v>2025</v>
      </c>
      <c r="BP13" s="27">
        <f t="shared" si="6"/>
        <v>3227.545</v>
      </c>
      <c r="BQ13" s="27">
        <f t="shared" si="24"/>
        <v>159.38493827160494</v>
      </c>
      <c r="BR13" s="34">
        <f t="shared" si="25"/>
        <v>46.10778571428572</v>
      </c>
      <c r="BS13" s="35">
        <v>7000</v>
      </c>
      <c r="BT13" s="35">
        <v>2025</v>
      </c>
      <c r="BU13" s="27">
        <v>3227.545</v>
      </c>
      <c r="BV13" s="34">
        <v>0</v>
      </c>
      <c r="BW13" s="34">
        <v>0</v>
      </c>
      <c r="BX13" s="27">
        <v>0</v>
      </c>
      <c r="BY13" s="34">
        <v>0</v>
      </c>
      <c r="BZ13" s="26">
        <v>0</v>
      </c>
      <c r="CA13" s="27">
        <v>0</v>
      </c>
      <c r="CB13" s="35">
        <v>0</v>
      </c>
      <c r="CC13" s="26">
        <v>0</v>
      </c>
      <c r="CD13" s="27">
        <v>0</v>
      </c>
      <c r="CE13" s="34">
        <v>0</v>
      </c>
      <c r="CF13" s="34">
        <v>0</v>
      </c>
      <c r="CG13" s="34">
        <v>0</v>
      </c>
      <c r="CH13" s="34">
        <v>0</v>
      </c>
      <c r="CI13" s="26">
        <v>0</v>
      </c>
      <c r="CJ13" s="27">
        <v>0</v>
      </c>
      <c r="CK13" s="39">
        <v>0</v>
      </c>
      <c r="CL13" s="26">
        <v>0</v>
      </c>
      <c r="CM13" s="27">
        <v>285</v>
      </c>
      <c r="CN13" s="35">
        <v>7600</v>
      </c>
      <c r="CO13" s="26">
        <v>4800</v>
      </c>
      <c r="CP13" s="27">
        <v>3200</v>
      </c>
      <c r="CQ13" s="34">
        <v>1800</v>
      </c>
      <c r="CR13" s="26">
        <v>750</v>
      </c>
      <c r="CS13" s="27">
        <v>676</v>
      </c>
      <c r="CT13" s="35">
        <v>0</v>
      </c>
      <c r="CU13" s="26">
        <v>0</v>
      </c>
      <c r="CV13" s="27">
        <v>0</v>
      </c>
      <c r="CW13" s="34">
        <v>0</v>
      </c>
      <c r="CX13" s="26">
        <v>0</v>
      </c>
      <c r="CY13" s="27">
        <v>0</v>
      </c>
      <c r="CZ13" s="34">
        <v>0</v>
      </c>
      <c r="DA13" s="26">
        <v>0</v>
      </c>
      <c r="DB13" s="27">
        <v>0</v>
      </c>
      <c r="DC13" s="34">
        <v>5400</v>
      </c>
      <c r="DD13" s="26">
        <v>2000</v>
      </c>
      <c r="DE13" s="27">
        <v>4663.097</v>
      </c>
      <c r="DF13" s="34">
        <v>0</v>
      </c>
      <c r="DG13" s="27">
        <f t="shared" si="7"/>
        <v>188658.80000000002</v>
      </c>
      <c r="DH13" s="27">
        <f t="shared" si="7"/>
        <v>130764.90000000001</v>
      </c>
      <c r="DI13" s="27">
        <f t="shared" si="8"/>
        <v>106567.34499999999</v>
      </c>
      <c r="DJ13" s="34">
        <v>0</v>
      </c>
      <c r="DK13" s="34">
        <v>0</v>
      </c>
      <c r="DL13" s="34">
        <v>0</v>
      </c>
      <c r="DM13" s="26">
        <v>0</v>
      </c>
      <c r="DN13" s="26">
        <v>0</v>
      </c>
      <c r="DO13" s="27">
        <v>0</v>
      </c>
      <c r="DP13" s="26">
        <v>0</v>
      </c>
      <c r="DQ13" s="26">
        <v>0</v>
      </c>
      <c r="DR13" s="26">
        <v>0</v>
      </c>
      <c r="DS13" s="26">
        <v>0</v>
      </c>
      <c r="DT13" s="26">
        <v>0</v>
      </c>
      <c r="DU13" s="27">
        <v>0</v>
      </c>
      <c r="DV13" s="26">
        <v>0</v>
      </c>
      <c r="DW13" s="26">
        <v>0</v>
      </c>
      <c r="DX13" s="26">
        <v>0</v>
      </c>
      <c r="DY13" s="26">
        <v>0</v>
      </c>
      <c r="DZ13" s="26">
        <v>0</v>
      </c>
      <c r="EA13" s="27">
        <v>0</v>
      </c>
      <c r="EB13" s="34">
        <v>0</v>
      </c>
      <c r="EC13" s="27">
        <f t="shared" si="9"/>
        <v>0</v>
      </c>
      <c r="ED13" s="27">
        <f t="shared" si="9"/>
        <v>0</v>
      </c>
      <c r="EE13" s="27">
        <f t="shared" si="10"/>
        <v>0</v>
      </c>
    </row>
    <row r="14" spans="1:135" s="43" customFormat="1" ht="20.25" customHeight="1">
      <c r="A14" s="29">
        <v>5</v>
      </c>
      <c r="B14" s="30" t="s">
        <v>52</v>
      </c>
      <c r="C14" s="31">
        <v>5460.2274</v>
      </c>
      <c r="D14" s="31">
        <v>10232.7891</v>
      </c>
      <c r="E14" s="32">
        <f t="shared" si="11"/>
        <v>169309.3</v>
      </c>
      <c r="F14" s="31">
        <f t="shared" si="12"/>
        <v>114742.29999999999</v>
      </c>
      <c r="G14" s="31">
        <f t="shared" si="13"/>
        <v>97298.61399999999</v>
      </c>
      <c r="H14" s="27">
        <f t="shared" si="14"/>
        <v>84.79751059548222</v>
      </c>
      <c r="I14" s="27">
        <f t="shared" si="15"/>
        <v>57.46796779621675</v>
      </c>
      <c r="J14" s="27">
        <f t="shared" si="0"/>
        <v>56379.9</v>
      </c>
      <c r="K14" s="27">
        <f t="shared" si="0"/>
        <v>30045.249999999996</v>
      </c>
      <c r="L14" s="27">
        <f t="shared" si="0"/>
        <v>31423.114</v>
      </c>
      <c r="M14" s="27">
        <f t="shared" si="16"/>
        <v>104.58596283938395</v>
      </c>
      <c r="N14" s="27">
        <f t="shared" si="17"/>
        <v>55.73460399894289</v>
      </c>
      <c r="O14" s="27">
        <f t="shared" si="1"/>
        <v>11644.4</v>
      </c>
      <c r="P14" s="27">
        <f t="shared" si="1"/>
        <v>8867.199999999999</v>
      </c>
      <c r="Q14" s="27">
        <f t="shared" si="1"/>
        <v>7997.758</v>
      </c>
      <c r="R14" s="27">
        <f t="shared" si="18"/>
        <v>90.19485294117648</v>
      </c>
      <c r="S14" s="34">
        <f t="shared" si="19"/>
        <v>68.68329840953592</v>
      </c>
      <c r="T14" s="35">
        <v>144.4</v>
      </c>
      <c r="U14" s="27">
        <v>70</v>
      </c>
      <c r="V14" s="27">
        <v>36.146</v>
      </c>
      <c r="W14" s="27">
        <f t="shared" si="2"/>
        <v>51.63714285714286</v>
      </c>
      <c r="X14" s="34">
        <f>V14/T14*100</f>
        <v>25.031855955678672</v>
      </c>
      <c r="Y14" s="35">
        <v>25628.5</v>
      </c>
      <c r="Z14" s="26">
        <v>10000</v>
      </c>
      <c r="AA14" s="158">
        <v>10577.121</v>
      </c>
      <c r="AB14" s="27">
        <f t="shared" si="20"/>
        <v>105.77120999999998</v>
      </c>
      <c r="AC14" s="34">
        <f t="shared" si="3"/>
        <v>41.27093275064869</v>
      </c>
      <c r="AD14" s="35">
        <v>11500</v>
      </c>
      <c r="AE14" s="26">
        <v>8797.199999999999</v>
      </c>
      <c r="AF14" s="27">
        <v>7961.612</v>
      </c>
      <c r="AG14" s="27">
        <f t="shared" si="21"/>
        <v>90.50165961896968</v>
      </c>
      <c r="AH14" s="34">
        <f t="shared" si="4"/>
        <v>69.23140869565218</v>
      </c>
      <c r="AI14" s="35">
        <v>574</v>
      </c>
      <c r="AJ14" s="26">
        <v>153</v>
      </c>
      <c r="AK14" s="27">
        <v>100.1</v>
      </c>
      <c r="AL14" s="27">
        <f t="shared" si="22"/>
        <v>65.42483660130719</v>
      </c>
      <c r="AM14" s="34">
        <f t="shared" si="5"/>
        <v>17.4390243902439</v>
      </c>
      <c r="AN14" s="36">
        <v>0</v>
      </c>
      <c r="AO14" s="26">
        <v>0</v>
      </c>
      <c r="AP14" s="27">
        <v>0</v>
      </c>
      <c r="AQ14" s="27">
        <v>0</v>
      </c>
      <c r="AR14" s="34">
        <v>0</v>
      </c>
      <c r="AS14" s="36">
        <v>0</v>
      </c>
      <c r="AT14" s="36">
        <v>0</v>
      </c>
      <c r="AU14" s="34">
        <v>0</v>
      </c>
      <c r="AV14" s="34">
        <v>0</v>
      </c>
      <c r="AW14" s="34">
        <v>0</v>
      </c>
      <c r="AX14" s="34">
        <v>0</v>
      </c>
      <c r="AY14" s="27">
        <v>112929.4</v>
      </c>
      <c r="AZ14" s="27">
        <v>84697.04999999999</v>
      </c>
      <c r="BA14" s="27">
        <v>65875.5</v>
      </c>
      <c r="BB14" s="37">
        <v>0</v>
      </c>
      <c r="BC14" s="37">
        <v>0</v>
      </c>
      <c r="BD14" s="37">
        <v>0</v>
      </c>
      <c r="BE14" s="27">
        <v>0</v>
      </c>
      <c r="BF14" s="38">
        <v>0</v>
      </c>
      <c r="BG14" s="27">
        <v>0</v>
      </c>
      <c r="BH14" s="34">
        <v>0</v>
      </c>
      <c r="BI14" s="34">
        <v>0</v>
      </c>
      <c r="BJ14" s="34">
        <v>0</v>
      </c>
      <c r="BK14" s="34">
        <v>0</v>
      </c>
      <c r="BL14" s="34">
        <v>0</v>
      </c>
      <c r="BM14" s="34">
        <v>0</v>
      </c>
      <c r="BN14" s="27">
        <f t="shared" si="6"/>
        <v>9883</v>
      </c>
      <c r="BO14" s="27">
        <f t="shared" si="6"/>
        <v>6962.55</v>
      </c>
      <c r="BP14" s="27">
        <f t="shared" si="6"/>
        <v>6059.03</v>
      </c>
      <c r="BQ14" s="27">
        <f t="shared" si="24"/>
        <v>87.02314525568936</v>
      </c>
      <c r="BR14" s="34">
        <f t="shared" si="25"/>
        <v>61.30759890721441</v>
      </c>
      <c r="BS14" s="35">
        <v>8083</v>
      </c>
      <c r="BT14" s="35">
        <v>5762.25</v>
      </c>
      <c r="BU14" s="27">
        <v>5008.53</v>
      </c>
      <c r="BV14" s="34">
        <v>0</v>
      </c>
      <c r="BW14" s="34">
        <v>0</v>
      </c>
      <c r="BX14" s="27">
        <v>0</v>
      </c>
      <c r="BY14" s="34">
        <v>1800</v>
      </c>
      <c r="BZ14" s="26">
        <v>1200.3000000000002</v>
      </c>
      <c r="CA14" s="27">
        <v>1050.5</v>
      </c>
      <c r="CB14" s="35">
        <v>0</v>
      </c>
      <c r="CC14" s="26">
        <v>0</v>
      </c>
      <c r="CD14" s="27">
        <v>0</v>
      </c>
      <c r="CE14" s="34">
        <v>0</v>
      </c>
      <c r="CF14" s="34">
        <v>0</v>
      </c>
      <c r="CG14" s="34">
        <v>0</v>
      </c>
      <c r="CH14" s="34">
        <v>0</v>
      </c>
      <c r="CI14" s="26">
        <v>0</v>
      </c>
      <c r="CJ14" s="27">
        <v>0</v>
      </c>
      <c r="CK14" s="39">
        <v>0</v>
      </c>
      <c r="CL14" s="26">
        <v>0</v>
      </c>
      <c r="CM14" s="27">
        <v>0</v>
      </c>
      <c r="CN14" s="35">
        <v>7150</v>
      </c>
      <c r="CO14" s="26">
        <v>2962.5</v>
      </c>
      <c r="CP14" s="27">
        <v>3239.47</v>
      </c>
      <c r="CQ14" s="34">
        <v>2700</v>
      </c>
      <c r="CR14" s="26">
        <v>900</v>
      </c>
      <c r="CS14" s="27">
        <v>820.05</v>
      </c>
      <c r="CT14" s="35">
        <v>0</v>
      </c>
      <c r="CU14" s="26">
        <v>0</v>
      </c>
      <c r="CV14" s="27">
        <v>188.415</v>
      </c>
      <c r="CW14" s="34">
        <v>0</v>
      </c>
      <c r="CX14" s="26">
        <v>0</v>
      </c>
      <c r="CY14" s="27">
        <v>200</v>
      </c>
      <c r="CZ14" s="34">
        <v>0</v>
      </c>
      <c r="DA14" s="26">
        <v>0</v>
      </c>
      <c r="DB14" s="27">
        <v>0</v>
      </c>
      <c r="DC14" s="34">
        <v>1500</v>
      </c>
      <c r="DD14" s="26">
        <v>1100</v>
      </c>
      <c r="DE14" s="27">
        <v>3061.22</v>
      </c>
      <c r="DF14" s="34">
        <v>0</v>
      </c>
      <c r="DG14" s="27">
        <f t="shared" si="7"/>
        <v>169309.3</v>
      </c>
      <c r="DH14" s="27">
        <f t="shared" si="7"/>
        <v>114742.29999999999</v>
      </c>
      <c r="DI14" s="27">
        <f t="shared" si="8"/>
        <v>97298.61399999999</v>
      </c>
      <c r="DJ14" s="34">
        <v>0</v>
      </c>
      <c r="DK14" s="34">
        <v>0</v>
      </c>
      <c r="DL14" s="34">
        <v>0</v>
      </c>
      <c r="DM14" s="26">
        <v>0</v>
      </c>
      <c r="DN14" s="26">
        <v>0</v>
      </c>
      <c r="DO14" s="27">
        <v>0</v>
      </c>
      <c r="DP14" s="26">
        <v>0</v>
      </c>
      <c r="DQ14" s="26">
        <v>0</v>
      </c>
      <c r="DR14" s="26">
        <v>0</v>
      </c>
      <c r="DS14" s="26">
        <v>0</v>
      </c>
      <c r="DT14" s="26">
        <v>0</v>
      </c>
      <c r="DU14" s="27">
        <v>0</v>
      </c>
      <c r="DV14" s="26">
        <v>0</v>
      </c>
      <c r="DW14" s="26">
        <v>0</v>
      </c>
      <c r="DX14" s="26">
        <v>0</v>
      </c>
      <c r="DY14" s="26">
        <v>0</v>
      </c>
      <c r="DZ14" s="26">
        <v>0</v>
      </c>
      <c r="EA14" s="27">
        <v>0</v>
      </c>
      <c r="EB14" s="34">
        <v>0</v>
      </c>
      <c r="EC14" s="27">
        <f t="shared" si="9"/>
        <v>0</v>
      </c>
      <c r="ED14" s="27">
        <f t="shared" si="9"/>
        <v>0</v>
      </c>
      <c r="EE14" s="27">
        <f t="shared" si="10"/>
        <v>0</v>
      </c>
    </row>
    <row r="15" spans="1:135" s="43" customFormat="1" ht="20.25" customHeight="1">
      <c r="A15" s="29">
        <v>6</v>
      </c>
      <c r="B15" s="30" t="s">
        <v>53</v>
      </c>
      <c r="C15" s="31">
        <v>77710.19</v>
      </c>
      <c r="D15" s="31">
        <v>179410.9606</v>
      </c>
      <c r="E15" s="32">
        <f t="shared" si="11"/>
        <v>1684357.0294</v>
      </c>
      <c r="F15" s="31">
        <f t="shared" si="12"/>
        <v>810743.2249999999</v>
      </c>
      <c r="G15" s="31">
        <f t="shared" si="13"/>
        <v>648688.2300999999</v>
      </c>
      <c r="H15" s="27">
        <f t="shared" si="14"/>
        <v>80.01155114185507</v>
      </c>
      <c r="I15" s="27">
        <f t="shared" si="15"/>
        <v>38.512513604735865</v>
      </c>
      <c r="J15" s="27">
        <f t="shared" si="0"/>
        <v>367851.98</v>
      </c>
      <c r="K15" s="27">
        <f t="shared" si="0"/>
        <v>219970.7</v>
      </c>
      <c r="L15" s="27">
        <f t="shared" si="0"/>
        <v>181829.6301</v>
      </c>
      <c r="M15" s="27">
        <f t="shared" si="16"/>
        <v>82.6608407847045</v>
      </c>
      <c r="N15" s="27">
        <f t="shared" si="17"/>
        <v>49.43010775692984</v>
      </c>
      <c r="O15" s="27">
        <f t="shared" si="1"/>
        <v>94746.539</v>
      </c>
      <c r="P15" s="27">
        <f t="shared" si="1"/>
        <v>54716.549999999996</v>
      </c>
      <c r="Q15" s="27">
        <f t="shared" si="1"/>
        <v>46733.7269</v>
      </c>
      <c r="R15" s="27">
        <f t="shared" si="18"/>
        <v>85.41058765583723</v>
      </c>
      <c r="S15" s="34">
        <f t="shared" si="19"/>
        <v>49.32499634630453</v>
      </c>
      <c r="T15" s="35">
        <v>94746.539</v>
      </c>
      <c r="U15" s="27">
        <v>54716.549999999996</v>
      </c>
      <c r="V15" s="27">
        <v>46733.7269</v>
      </c>
      <c r="W15" s="27">
        <f t="shared" si="2"/>
        <v>85.41058765583723</v>
      </c>
      <c r="X15" s="34">
        <f>V15/T15*100</f>
        <v>49.32499634630453</v>
      </c>
      <c r="Y15" s="35">
        <v>75013.291</v>
      </c>
      <c r="Z15" s="26">
        <v>33529.2</v>
      </c>
      <c r="AA15" s="158">
        <v>29609.6936</v>
      </c>
      <c r="AB15" s="27">
        <f t="shared" si="20"/>
        <v>88.31017023967169</v>
      </c>
      <c r="AC15" s="34">
        <f t="shared" si="3"/>
        <v>39.47259639628396</v>
      </c>
      <c r="AD15" s="35">
        <v>0</v>
      </c>
      <c r="AE15" s="26">
        <v>0</v>
      </c>
      <c r="AF15" s="27">
        <v>0</v>
      </c>
      <c r="AG15" s="27" t="e">
        <f t="shared" si="21"/>
        <v>#DIV/0!</v>
      </c>
      <c r="AH15" s="34" t="e">
        <f t="shared" si="4"/>
        <v>#DIV/0!</v>
      </c>
      <c r="AI15" s="35">
        <v>17134.22</v>
      </c>
      <c r="AJ15" s="26">
        <v>16500</v>
      </c>
      <c r="AK15" s="27">
        <v>11755.808</v>
      </c>
      <c r="AL15" s="27">
        <f t="shared" si="22"/>
        <v>71.24732121212122</v>
      </c>
      <c r="AM15" s="34">
        <f t="shared" si="5"/>
        <v>68.61011472947119</v>
      </c>
      <c r="AN15" s="36">
        <v>4100</v>
      </c>
      <c r="AO15" s="26">
        <v>3075</v>
      </c>
      <c r="AP15" s="27">
        <v>2955.2</v>
      </c>
      <c r="AQ15" s="27">
        <f t="shared" si="23"/>
        <v>96.1040650406504</v>
      </c>
      <c r="AR15" s="34">
        <f>AP15/AN15*100</f>
        <v>72.0780487804878</v>
      </c>
      <c r="AS15" s="36">
        <v>0</v>
      </c>
      <c r="AT15" s="36">
        <v>0</v>
      </c>
      <c r="AU15" s="34">
        <v>0</v>
      </c>
      <c r="AV15" s="34">
        <v>0</v>
      </c>
      <c r="AW15" s="34">
        <v>0</v>
      </c>
      <c r="AX15" s="34">
        <v>0</v>
      </c>
      <c r="AY15" s="27">
        <v>732169.7</v>
      </c>
      <c r="AZ15" s="27">
        <v>549127.2749999999</v>
      </c>
      <c r="BA15" s="27">
        <v>427099.1</v>
      </c>
      <c r="BB15" s="37">
        <v>0</v>
      </c>
      <c r="BC15" s="37">
        <v>0</v>
      </c>
      <c r="BD15" s="37">
        <v>0</v>
      </c>
      <c r="BE15" s="27">
        <v>3500.6</v>
      </c>
      <c r="BF15" s="38">
        <v>2625.45</v>
      </c>
      <c r="BG15" s="27">
        <v>1459.7</v>
      </c>
      <c r="BH15" s="34">
        <v>0</v>
      </c>
      <c r="BI15" s="34">
        <v>0</v>
      </c>
      <c r="BJ15" s="34">
        <v>0</v>
      </c>
      <c r="BK15" s="34">
        <v>0</v>
      </c>
      <c r="BL15" s="34">
        <v>0</v>
      </c>
      <c r="BM15" s="34">
        <v>0</v>
      </c>
      <c r="BN15" s="27">
        <f t="shared" si="6"/>
        <v>46315.43</v>
      </c>
      <c r="BO15" s="27">
        <f t="shared" si="6"/>
        <v>30438</v>
      </c>
      <c r="BP15" s="27">
        <f t="shared" si="6"/>
        <v>21436.5164</v>
      </c>
      <c r="BQ15" s="27">
        <f t="shared" si="24"/>
        <v>70.4268230501347</v>
      </c>
      <c r="BR15" s="34">
        <f t="shared" si="25"/>
        <v>46.28374690680838</v>
      </c>
      <c r="BS15" s="35">
        <v>43485.43</v>
      </c>
      <c r="BT15" s="35">
        <v>28113</v>
      </c>
      <c r="BU15" s="27">
        <v>19808.0204</v>
      </c>
      <c r="BV15" s="34">
        <v>0</v>
      </c>
      <c r="BW15" s="34">
        <v>0</v>
      </c>
      <c r="BX15" s="27">
        <v>0</v>
      </c>
      <c r="BY15" s="34">
        <v>0</v>
      </c>
      <c r="BZ15" s="26">
        <v>0</v>
      </c>
      <c r="CA15" s="27">
        <v>0</v>
      </c>
      <c r="CB15" s="35">
        <v>2830</v>
      </c>
      <c r="CC15" s="26">
        <v>2325</v>
      </c>
      <c r="CD15" s="27">
        <v>1628.496</v>
      </c>
      <c r="CE15" s="34">
        <v>0</v>
      </c>
      <c r="CF15" s="34">
        <v>0</v>
      </c>
      <c r="CG15" s="34">
        <v>0</v>
      </c>
      <c r="CH15" s="34">
        <v>3436.5</v>
      </c>
      <c r="CI15" s="26">
        <v>1980</v>
      </c>
      <c r="CJ15" s="27">
        <v>1259.97</v>
      </c>
      <c r="CK15" s="39">
        <v>3760</v>
      </c>
      <c r="CL15" s="26">
        <v>2850</v>
      </c>
      <c r="CM15" s="27">
        <v>1956.24</v>
      </c>
      <c r="CN15" s="35">
        <v>121282.5</v>
      </c>
      <c r="CO15" s="26">
        <v>75961.95000000001</v>
      </c>
      <c r="CP15" s="27">
        <v>62201.4452</v>
      </c>
      <c r="CQ15" s="34">
        <v>46862.2</v>
      </c>
      <c r="CR15" s="26">
        <v>30600</v>
      </c>
      <c r="CS15" s="27">
        <v>26191.3609</v>
      </c>
      <c r="CT15" s="35">
        <v>0</v>
      </c>
      <c r="CU15" s="26">
        <v>0</v>
      </c>
      <c r="CV15" s="27">
        <v>0</v>
      </c>
      <c r="CW15" s="34">
        <v>1000</v>
      </c>
      <c r="CX15" s="26">
        <v>900</v>
      </c>
      <c r="CY15" s="27">
        <v>801</v>
      </c>
      <c r="CZ15" s="34">
        <v>0</v>
      </c>
      <c r="DA15" s="26">
        <v>0</v>
      </c>
      <c r="DB15" s="27">
        <v>0</v>
      </c>
      <c r="DC15" s="34">
        <v>4500</v>
      </c>
      <c r="DD15" s="26">
        <v>2000</v>
      </c>
      <c r="DE15" s="27">
        <v>4380</v>
      </c>
      <c r="DF15" s="34">
        <v>0</v>
      </c>
      <c r="DG15" s="27">
        <f t="shared" si="7"/>
        <v>1106958.78</v>
      </c>
      <c r="DH15" s="27">
        <f t="shared" si="7"/>
        <v>773703.4249999998</v>
      </c>
      <c r="DI15" s="27">
        <f t="shared" si="8"/>
        <v>611648.4001</v>
      </c>
      <c r="DJ15" s="34">
        <v>0</v>
      </c>
      <c r="DK15" s="34">
        <v>0</v>
      </c>
      <c r="DL15" s="34">
        <v>0</v>
      </c>
      <c r="DM15" s="26">
        <v>540358.4194</v>
      </c>
      <c r="DN15" s="26">
        <v>0</v>
      </c>
      <c r="DO15" s="27">
        <v>0</v>
      </c>
      <c r="DP15" s="26">
        <v>0</v>
      </c>
      <c r="DQ15" s="26">
        <v>0</v>
      </c>
      <c r="DR15" s="26">
        <v>0</v>
      </c>
      <c r="DS15" s="26">
        <v>37039.83</v>
      </c>
      <c r="DT15" s="26">
        <v>37039.8</v>
      </c>
      <c r="DU15" s="27">
        <v>37039.83</v>
      </c>
      <c r="DV15" s="26">
        <v>0</v>
      </c>
      <c r="DW15" s="26">
        <v>0</v>
      </c>
      <c r="DX15" s="26">
        <v>0</v>
      </c>
      <c r="DY15" s="26">
        <v>193273.5876</v>
      </c>
      <c r="DZ15" s="26">
        <v>0</v>
      </c>
      <c r="EA15" s="27">
        <v>0</v>
      </c>
      <c r="EB15" s="34">
        <v>0</v>
      </c>
      <c r="EC15" s="27">
        <f t="shared" si="9"/>
        <v>770671.8369999999</v>
      </c>
      <c r="ED15" s="27">
        <f t="shared" si="9"/>
        <v>37039.8</v>
      </c>
      <c r="EE15" s="27">
        <f t="shared" si="10"/>
        <v>37039.83</v>
      </c>
    </row>
    <row r="16" spans="1:135" s="43" customFormat="1" ht="20.25" customHeight="1">
      <c r="A16" s="29">
        <v>7</v>
      </c>
      <c r="B16" s="30" t="s">
        <v>54</v>
      </c>
      <c r="C16" s="31">
        <v>56569.219</v>
      </c>
      <c r="D16" s="31">
        <v>83362.3334</v>
      </c>
      <c r="E16" s="32">
        <f t="shared" si="11"/>
        <v>180018.3</v>
      </c>
      <c r="F16" s="31">
        <f t="shared" si="12"/>
        <v>113900.29999999999</v>
      </c>
      <c r="G16" s="31">
        <f t="shared" si="13"/>
        <v>81950.12400000001</v>
      </c>
      <c r="H16" s="27">
        <f t="shared" si="14"/>
        <v>71.94899750044557</v>
      </c>
      <c r="I16" s="27">
        <f t="shared" si="15"/>
        <v>45.52321847278861</v>
      </c>
      <c r="J16" s="27">
        <f t="shared" si="0"/>
        <v>158047.7</v>
      </c>
      <c r="K16" s="27">
        <f t="shared" si="0"/>
        <v>97422.34999999999</v>
      </c>
      <c r="L16" s="27">
        <f t="shared" si="0"/>
        <v>69133.924</v>
      </c>
      <c r="M16" s="27">
        <f t="shared" si="16"/>
        <v>70.9631044621691</v>
      </c>
      <c r="N16" s="27">
        <f t="shared" si="17"/>
        <v>43.742442313301616</v>
      </c>
      <c r="O16" s="27">
        <f t="shared" si="1"/>
        <v>6572.9</v>
      </c>
      <c r="P16" s="27">
        <f t="shared" si="1"/>
        <v>4029.75</v>
      </c>
      <c r="Q16" s="27">
        <f t="shared" si="1"/>
        <v>2777.012</v>
      </c>
      <c r="R16" s="27">
        <f t="shared" si="18"/>
        <v>68.91276133755197</v>
      </c>
      <c r="S16" s="34">
        <f t="shared" si="19"/>
        <v>42.24941806508543</v>
      </c>
      <c r="T16" s="35">
        <v>6572.9</v>
      </c>
      <c r="U16" s="27">
        <v>4029.75</v>
      </c>
      <c r="V16" s="27">
        <v>2777.012</v>
      </c>
      <c r="W16" s="27">
        <f t="shared" si="2"/>
        <v>68.91276133755197</v>
      </c>
      <c r="X16" s="34">
        <f>V16/T16*100</f>
        <v>42.24941806508543</v>
      </c>
      <c r="Y16" s="35">
        <v>22298.1</v>
      </c>
      <c r="Z16" s="26">
        <v>5000</v>
      </c>
      <c r="AA16" s="158">
        <v>2782.108</v>
      </c>
      <c r="AB16" s="27">
        <f t="shared" si="20"/>
        <v>55.642160000000004</v>
      </c>
      <c r="AC16" s="34">
        <f t="shared" si="3"/>
        <v>12.476883680672346</v>
      </c>
      <c r="AD16" s="35">
        <v>0</v>
      </c>
      <c r="AE16" s="26">
        <v>0</v>
      </c>
      <c r="AF16" s="27">
        <v>0</v>
      </c>
      <c r="AG16" s="27" t="e">
        <f t="shared" si="21"/>
        <v>#DIV/0!</v>
      </c>
      <c r="AH16" s="34" t="e">
        <f t="shared" si="4"/>
        <v>#DIV/0!</v>
      </c>
      <c r="AI16" s="35">
        <v>720</v>
      </c>
      <c r="AJ16" s="26">
        <v>975</v>
      </c>
      <c r="AK16" s="27">
        <v>808.516</v>
      </c>
      <c r="AL16" s="27">
        <f t="shared" si="22"/>
        <v>82.92471794871794</v>
      </c>
      <c r="AM16" s="34">
        <f t="shared" si="5"/>
        <v>112.29388888888889</v>
      </c>
      <c r="AN16" s="36">
        <v>0</v>
      </c>
      <c r="AO16" s="26">
        <v>0</v>
      </c>
      <c r="AP16" s="27">
        <v>0</v>
      </c>
      <c r="AQ16" s="27">
        <v>0</v>
      </c>
      <c r="AR16" s="34">
        <v>0</v>
      </c>
      <c r="AS16" s="36">
        <v>0</v>
      </c>
      <c r="AT16" s="36">
        <v>0</v>
      </c>
      <c r="AU16" s="34">
        <v>0</v>
      </c>
      <c r="AV16" s="34">
        <v>0</v>
      </c>
      <c r="AW16" s="34">
        <v>0</v>
      </c>
      <c r="AX16" s="34">
        <v>0</v>
      </c>
      <c r="AY16" s="27">
        <v>21970.6</v>
      </c>
      <c r="AZ16" s="27">
        <v>16477.949999999997</v>
      </c>
      <c r="BA16" s="27">
        <v>12816.2</v>
      </c>
      <c r="BB16" s="37">
        <v>0</v>
      </c>
      <c r="BC16" s="37">
        <v>0</v>
      </c>
      <c r="BD16" s="37">
        <v>0</v>
      </c>
      <c r="BE16" s="27">
        <v>0</v>
      </c>
      <c r="BF16" s="38">
        <v>0</v>
      </c>
      <c r="BG16" s="27">
        <v>0</v>
      </c>
      <c r="BH16" s="34">
        <v>0</v>
      </c>
      <c r="BI16" s="34">
        <v>0</v>
      </c>
      <c r="BJ16" s="34">
        <v>0</v>
      </c>
      <c r="BK16" s="34">
        <v>0</v>
      </c>
      <c r="BL16" s="34">
        <v>0</v>
      </c>
      <c r="BM16" s="34">
        <v>0</v>
      </c>
      <c r="BN16" s="27">
        <f t="shared" si="6"/>
        <v>127916.7</v>
      </c>
      <c r="BO16" s="27">
        <f t="shared" si="6"/>
        <v>87087.59999999999</v>
      </c>
      <c r="BP16" s="27">
        <f t="shared" si="6"/>
        <v>62517.288</v>
      </c>
      <c r="BQ16" s="27">
        <f t="shared" si="24"/>
        <v>71.78666997368168</v>
      </c>
      <c r="BR16" s="34">
        <f t="shared" si="25"/>
        <v>48.87343716653103</v>
      </c>
      <c r="BS16" s="35">
        <v>127916.7</v>
      </c>
      <c r="BT16" s="35">
        <v>87087.59999999999</v>
      </c>
      <c r="BU16" s="27">
        <v>62517.288</v>
      </c>
      <c r="BV16" s="34">
        <v>0</v>
      </c>
      <c r="BW16" s="34">
        <v>0</v>
      </c>
      <c r="BX16" s="27">
        <v>0</v>
      </c>
      <c r="BY16" s="34">
        <v>0</v>
      </c>
      <c r="BZ16" s="26">
        <v>0</v>
      </c>
      <c r="CA16" s="27">
        <v>0</v>
      </c>
      <c r="CB16" s="35">
        <v>0</v>
      </c>
      <c r="CC16" s="26">
        <v>0</v>
      </c>
      <c r="CD16" s="27">
        <v>0</v>
      </c>
      <c r="CE16" s="34">
        <v>0</v>
      </c>
      <c r="CF16" s="34">
        <v>0</v>
      </c>
      <c r="CG16" s="34">
        <v>0</v>
      </c>
      <c r="CH16" s="34">
        <v>0</v>
      </c>
      <c r="CI16" s="26">
        <v>0</v>
      </c>
      <c r="CJ16" s="27">
        <v>0</v>
      </c>
      <c r="CK16" s="39">
        <v>0</v>
      </c>
      <c r="CL16" s="26">
        <v>0</v>
      </c>
      <c r="CM16" s="27">
        <v>0</v>
      </c>
      <c r="CN16" s="35">
        <v>540</v>
      </c>
      <c r="CO16" s="26">
        <v>330</v>
      </c>
      <c r="CP16" s="27">
        <v>249</v>
      </c>
      <c r="CQ16" s="34">
        <v>0</v>
      </c>
      <c r="CR16" s="26">
        <v>0</v>
      </c>
      <c r="CS16" s="27">
        <v>0</v>
      </c>
      <c r="CT16" s="35">
        <v>0</v>
      </c>
      <c r="CU16" s="26">
        <v>0</v>
      </c>
      <c r="CV16" s="27">
        <v>0</v>
      </c>
      <c r="CW16" s="34">
        <v>0</v>
      </c>
      <c r="CX16" s="26">
        <v>0</v>
      </c>
      <c r="CY16" s="27">
        <v>0</v>
      </c>
      <c r="CZ16" s="34">
        <v>0</v>
      </c>
      <c r="DA16" s="26">
        <v>0</v>
      </c>
      <c r="DB16" s="27">
        <v>0</v>
      </c>
      <c r="DC16" s="34">
        <v>0</v>
      </c>
      <c r="DD16" s="26">
        <v>0</v>
      </c>
      <c r="DE16" s="27">
        <v>0</v>
      </c>
      <c r="DF16" s="34">
        <v>0</v>
      </c>
      <c r="DG16" s="27">
        <f t="shared" si="7"/>
        <v>180018.3</v>
      </c>
      <c r="DH16" s="27">
        <f t="shared" si="7"/>
        <v>113900.29999999999</v>
      </c>
      <c r="DI16" s="27">
        <f t="shared" si="8"/>
        <v>81950.12400000001</v>
      </c>
      <c r="DJ16" s="34">
        <v>0</v>
      </c>
      <c r="DK16" s="34">
        <v>0</v>
      </c>
      <c r="DL16" s="34">
        <v>0</v>
      </c>
      <c r="DM16" s="26">
        <v>0</v>
      </c>
      <c r="DN16" s="26">
        <v>0</v>
      </c>
      <c r="DO16" s="27">
        <v>0</v>
      </c>
      <c r="DP16" s="26">
        <v>0</v>
      </c>
      <c r="DQ16" s="26">
        <v>0</v>
      </c>
      <c r="DR16" s="26">
        <v>0</v>
      </c>
      <c r="DS16" s="26">
        <v>0</v>
      </c>
      <c r="DT16" s="26">
        <v>0</v>
      </c>
      <c r="DU16" s="27">
        <v>0</v>
      </c>
      <c r="DV16" s="26">
        <v>0</v>
      </c>
      <c r="DW16" s="26">
        <v>0</v>
      </c>
      <c r="DX16" s="26">
        <v>0</v>
      </c>
      <c r="DY16" s="26">
        <v>0</v>
      </c>
      <c r="DZ16" s="26">
        <v>0</v>
      </c>
      <c r="EA16" s="27">
        <v>0</v>
      </c>
      <c r="EB16" s="34">
        <v>0</v>
      </c>
      <c r="EC16" s="27">
        <f t="shared" si="9"/>
        <v>0</v>
      </c>
      <c r="ED16" s="27">
        <f t="shared" si="9"/>
        <v>0</v>
      </c>
      <c r="EE16" s="27">
        <f t="shared" si="10"/>
        <v>0</v>
      </c>
    </row>
    <row r="17" spans="1:135" s="43" customFormat="1" ht="20.25" customHeight="1">
      <c r="A17" s="29">
        <v>8</v>
      </c>
      <c r="B17" s="30" t="s">
        <v>55</v>
      </c>
      <c r="C17" s="31">
        <v>54897.6689</v>
      </c>
      <c r="D17" s="31">
        <v>603.9823</v>
      </c>
      <c r="E17" s="32">
        <f t="shared" si="11"/>
        <v>631189.2000000001</v>
      </c>
      <c r="F17" s="31">
        <f t="shared" si="12"/>
        <v>421814.5</v>
      </c>
      <c r="G17" s="31">
        <f t="shared" si="13"/>
        <v>382919.05649999995</v>
      </c>
      <c r="H17" s="27">
        <f t="shared" si="14"/>
        <v>90.77901696124717</v>
      </c>
      <c r="I17" s="27">
        <f t="shared" si="15"/>
        <v>60.66628777868821</v>
      </c>
      <c r="J17" s="27">
        <f t="shared" si="0"/>
        <v>261230</v>
      </c>
      <c r="K17" s="27">
        <f t="shared" si="0"/>
        <v>161899.8</v>
      </c>
      <c r="L17" s="27">
        <f t="shared" si="0"/>
        <v>147152.6165</v>
      </c>
      <c r="M17" s="27">
        <f t="shared" si="16"/>
        <v>90.89116632633272</v>
      </c>
      <c r="N17" s="27">
        <f t="shared" si="17"/>
        <v>56.33067277877733</v>
      </c>
      <c r="O17" s="27">
        <f t="shared" si="1"/>
        <v>64000</v>
      </c>
      <c r="P17" s="27">
        <f t="shared" si="1"/>
        <v>38475</v>
      </c>
      <c r="Q17" s="27">
        <f t="shared" si="1"/>
        <v>36638.9773</v>
      </c>
      <c r="R17" s="27">
        <f t="shared" si="18"/>
        <v>95.22801117608837</v>
      </c>
      <c r="S17" s="34">
        <f t="shared" si="19"/>
        <v>57.24840203125</v>
      </c>
      <c r="T17" s="35">
        <v>4300</v>
      </c>
      <c r="U17" s="27">
        <v>2400</v>
      </c>
      <c r="V17" s="27">
        <v>2814.9153</v>
      </c>
      <c r="W17" s="27">
        <f t="shared" si="2"/>
        <v>117.2881375</v>
      </c>
      <c r="X17" s="34">
        <f>V17/T17*100</f>
        <v>65.46314651162791</v>
      </c>
      <c r="Y17" s="35">
        <v>6000</v>
      </c>
      <c r="Z17" s="26">
        <v>2352.3</v>
      </c>
      <c r="AA17" s="158">
        <v>2055.6926</v>
      </c>
      <c r="AB17" s="27">
        <f t="shared" si="20"/>
        <v>87.39074947923308</v>
      </c>
      <c r="AC17" s="34">
        <f t="shared" si="3"/>
        <v>34.261543333333336</v>
      </c>
      <c r="AD17" s="35">
        <v>59700</v>
      </c>
      <c r="AE17" s="26">
        <v>36075</v>
      </c>
      <c r="AF17" s="27">
        <v>33824.062</v>
      </c>
      <c r="AG17" s="27">
        <f t="shared" si="21"/>
        <v>93.76039362439363</v>
      </c>
      <c r="AH17" s="34">
        <f t="shared" si="4"/>
        <v>56.6567202680067</v>
      </c>
      <c r="AI17" s="35">
        <v>13230</v>
      </c>
      <c r="AJ17" s="26">
        <v>8272.5</v>
      </c>
      <c r="AK17" s="27">
        <v>7579.948</v>
      </c>
      <c r="AL17" s="27">
        <f t="shared" si="22"/>
        <v>91.62826231489876</v>
      </c>
      <c r="AM17" s="34">
        <f t="shared" si="5"/>
        <v>57.293635676492826</v>
      </c>
      <c r="AN17" s="36">
        <v>3000</v>
      </c>
      <c r="AO17" s="26">
        <v>2250</v>
      </c>
      <c r="AP17" s="27">
        <v>2009.2</v>
      </c>
      <c r="AQ17" s="27">
        <f t="shared" si="23"/>
        <v>89.29777777777778</v>
      </c>
      <c r="AR17" s="34">
        <f>AP17/AN17*100</f>
        <v>66.97333333333334</v>
      </c>
      <c r="AS17" s="36">
        <v>0</v>
      </c>
      <c r="AT17" s="36">
        <v>0</v>
      </c>
      <c r="AU17" s="34">
        <v>0</v>
      </c>
      <c r="AV17" s="34">
        <v>0</v>
      </c>
      <c r="AW17" s="34">
        <v>0</v>
      </c>
      <c r="AX17" s="34">
        <v>0</v>
      </c>
      <c r="AY17" s="27">
        <v>242528.9</v>
      </c>
      <c r="AZ17" s="27">
        <v>181896.675</v>
      </c>
      <c r="BA17" s="27">
        <v>141475.1</v>
      </c>
      <c r="BB17" s="37">
        <v>0</v>
      </c>
      <c r="BC17" s="37">
        <v>0</v>
      </c>
      <c r="BD17" s="37">
        <v>0</v>
      </c>
      <c r="BE17" s="27">
        <v>6690.7</v>
      </c>
      <c r="BF17" s="38">
        <v>5018.025</v>
      </c>
      <c r="BG17" s="27">
        <v>2426.4</v>
      </c>
      <c r="BH17" s="34">
        <v>0</v>
      </c>
      <c r="BI17" s="34">
        <v>0</v>
      </c>
      <c r="BJ17" s="34">
        <v>0</v>
      </c>
      <c r="BK17" s="34">
        <v>0</v>
      </c>
      <c r="BL17" s="34">
        <v>0</v>
      </c>
      <c r="BM17" s="34">
        <v>0</v>
      </c>
      <c r="BN17" s="27">
        <f t="shared" si="6"/>
        <v>83000</v>
      </c>
      <c r="BO17" s="27">
        <f t="shared" si="6"/>
        <v>50400</v>
      </c>
      <c r="BP17" s="27">
        <f t="shared" si="6"/>
        <v>47194.4378</v>
      </c>
      <c r="BQ17" s="27">
        <f t="shared" si="24"/>
        <v>93.63975753968255</v>
      </c>
      <c r="BR17" s="34">
        <f t="shared" si="25"/>
        <v>56.86076843373494</v>
      </c>
      <c r="BS17" s="35">
        <v>81000</v>
      </c>
      <c r="BT17" s="35">
        <v>48750</v>
      </c>
      <c r="BU17" s="27">
        <v>45701.6058</v>
      </c>
      <c r="BV17" s="34">
        <v>0</v>
      </c>
      <c r="BW17" s="34">
        <v>0</v>
      </c>
      <c r="BX17" s="27">
        <v>0</v>
      </c>
      <c r="BY17" s="34">
        <v>0</v>
      </c>
      <c r="BZ17" s="26">
        <v>0</v>
      </c>
      <c r="CA17" s="27">
        <v>0</v>
      </c>
      <c r="CB17" s="35">
        <v>2000</v>
      </c>
      <c r="CC17" s="26">
        <v>1650</v>
      </c>
      <c r="CD17" s="27">
        <v>1492.832</v>
      </c>
      <c r="CE17" s="34">
        <v>0</v>
      </c>
      <c r="CF17" s="34">
        <v>0</v>
      </c>
      <c r="CG17" s="34">
        <v>0</v>
      </c>
      <c r="CH17" s="34">
        <v>5357</v>
      </c>
      <c r="CI17" s="26">
        <v>3000</v>
      </c>
      <c r="CJ17" s="27">
        <v>2428.44</v>
      </c>
      <c r="CK17" s="39">
        <v>0</v>
      </c>
      <c r="CL17" s="26">
        <v>0</v>
      </c>
      <c r="CM17" s="27">
        <v>4.3</v>
      </c>
      <c r="CN17" s="35">
        <v>84500</v>
      </c>
      <c r="CO17" s="26">
        <v>54900</v>
      </c>
      <c r="CP17" s="27">
        <v>45702.5048</v>
      </c>
      <c r="CQ17" s="34">
        <v>51000</v>
      </c>
      <c r="CR17" s="26">
        <v>30150</v>
      </c>
      <c r="CS17" s="27">
        <v>27197.3248</v>
      </c>
      <c r="CT17" s="35">
        <v>500</v>
      </c>
      <c r="CU17" s="26">
        <v>250</v>
      </c>
      <c r="CV17" s="27">
        <v>97.05</v>
      </c>
      <c r="CW17" s="34">
        <v>1000</v>
      </c>
      <c r="CX17" s="26">
        <v>500</v>
      </c>
      <c r="CY17" s="27">
        <v>229.996</v>
      </c>
      <c r="CZ17" s="34">
        <v>75382.6</v>
      </c>
      <c r="DA17" s="26">
        <v>30000</v>
      </c>
      <c r="DB17" s="27">
        <v>24000</v>
      </c>
      <c r="DC17" s="34">
        <v>6000</v>
      </c>
      <c r="DD17" s="26">
        <v>4500</v>
      </c>
      <c r="DE17" s="27">
        <v>5640.51</v>
      </c>
      <c r="DF17" s="34">
        <v>0</v>
      </c>
      <c r="DG17" s="27">
        <f t="shared" si="7"/>
        <v>591189.2000000001</v>
      </c>
      <c r="DH17" s="27">
        <f t="shared" si="7"/>
        <v>381814.5</v>
      </c>
      <c r="DI17" s="27">
        <f t="shared" si="8"/>
        <v>317482.55649999995</v>
      </c>
      <c r="DJ17" s="34">
        <v>0</v>
      </c>
      <c r="DK17" s="34">
        <v>0</v>
      </c>
      <c r="DL17" s="34">
        <v>0</v>
      </c>
      <c r="DM17" s="26">
        <v>0</v>
      </c>
      <c r="DN17" s="26">
        <v>0</v>
      </c>
      <c r="DO17" s="27">
        <v>0</v>
      </c>
      <c r="DP17" s="26">
        <v>0</v>
      </c>
      <c r="DQ17" s="26">
        <v>0</v>
      </c>
      <c r="DR17" s="26">
        <v>0</v>
      </c>
      <c r="DS17" s="26">
        <v>40000</v>
      </c>
      <c r="DT17" s="26">
        <v>40000</v>
      </c>
      <c r="DU17" s="27">
        <v>65436.5</v>
      </c>
      <c r="DV17" s="26">
        <v>0</v>
      </c>
      <c r="DW17" s="26">
        <v>0</v>
      </c>
      <c r="DX17" s="26">
        <v>0</v>
      </c>
      <c r="DY17" s="26">
        <v>0</v>
      </c>
      <c r="DZ17" s="26">
        <v>0</v>
      </c>
      <c r="EA17" s="27">
        <v>0</v>
      </c>
      <c r="EB17" s="34">
        <v>0</v>
      </c>
      <c r="EC17" s="27">
        <f t="shared" si="9"/>
        <v>40000</v>
      </c>
      <c r="ED17" s="27">
        <f t="shared" si="9"/>
        <v>40000</v>
      </c>
      <c r="EE17" s="27">
        <f t="shared" si="10"/>
        <v>65436.5</v>
      </c>
    </row>
    <row r="18" spans="1:135" s="42" customFormat="1" ht="18.75" customHeight="1">
      <c r="A18" s="29"/>
      <c r="B18" s="40" t="s">
        <v>44</v>
      </c>
      <c r="C18" s="27">
        <f>SUM(C10:C17)</f>
        <v>516386.7116999999</v>
      </c>
      <c r="D18" s="27">
        <f>SUM(D10:D17)</f>
        <v>427258.14599999995</v>
      </c>
      <c r="E18" s="32">
        <f>DG18+EC18-DY18</f>
        <v>6718676.129399999</v>
      </c>
      <c r="F18" s="33">
        <f>SUM(F10:F17)</f>
        <v>4027295.3249999993</v>
      </c>
      <c r="G18" s="27">
        <f>SUM(G10:G17)</f>
        <v>3377370.0497</v>
      </c>
      <c r="H18" s="27">
        <f>G18/F18*100</f>
        <v>83.8619911664909</v>
      </c>
      <c r="I18" s="27">
        <f>G18/E18*100</f>
        <v>50.26838598337989</v>
      </c>
      <c r="J18" s="27">
        <f>SUM(J10:J17)</f>
        <v>2070777.5799999998</v>
      </c>
      <c r="K18" s="27">
        <f>SUM(K10:K17)</f>
        <v>1334080.7500000002</v>
      </c>
      <c r="L18" s="27">
        <f>SUM(L10:L17)</f>
        <v>1219791.4147</v>
      </c>
      <c r="M18" s="27">
        <f>L18/K18*100</f>
        <v>91.43310213418489</v>
      </c>
      <c r="N18" s="27">
        <f>L18/J18*100</f>
        <v>58.90499426307292</v>
      </c>
      <c r="O18" s="31">
        <f>SUM(O10:O17)</f>
        <v>479763.83900000004</v>
      </c>
      <c r="P18" s="31">
        <f>SUM(P10:P17)</f>
        <v>342452.39999999997</v>
      </c>
      <c r="Q18" s="31">
        <f>SUM(Q10:Q17)</f>
        <v>310726.12659999996</v>
      </c>
      <c r="R18" s="27">
        <f>Q18/P18*100</f>
        <v>90.73556692842567</v>
      </c>
      <c r="S18" s="34">
        <f>Q18/O18*100</f>
        <v>64.76647494893835</v>
      </c>
      <c r="T18" s="31">
        <f>SUM(T10:T17)</f>
        <v>147433.839</v>
      </c>
      <c r="U18" s="31">
        <f>SUM(U10:U17)</f>
        <v>91179.59999999999</v>
      </c>
      <c r="V18" s="31">
        <f>SUM(V10:V17)</f>
        <v>86429.7991</v>
      </c>
      <c r="W18" s="27">
        <f t="shared" si="2"/>
        <v>94.79071974432878</v>
      </c>
      <c r="X18" s="34">
        <f>V18/T18*100</f>
        <v>58.62276915952789</v>
      </c>
      <c r="Y18" s="31">
        <f>SUM(Y10:Y17)</f>
        <v>186445.491</v>
      </c>
      <c r="Z18" s="31">
        <f>SUM(Z10:Z17)</f>
        <v>76656.5</v>
      </c>
      <c r="AA18" s="31">
        <f>SUM(AA10:AA17)</f>
        <v>68541.0189</v>
      </c>
      <c r="AB18" s="27">
        <f>AA18/Z18*100</f>
        <v>89.41318596596504</v>
      </c>
      <c r="AC18" s="34">
        <f t="shared" si="3"/>
        <v>36.761961113878584</v>
      </c>
      <c r="AD18" s="31">
        <f>SUM(AD10:AD17)</f>
        <v>332330</v>
      </c>
      <c r="AE18" s="31">
        <f>SUM(AE10:AE17)</f>
        <v>251272.8</v>
      </c>
      <c r="AF18" s="31">
        <f>SUM(AF10:AF17)</f>
        <v>224296.32749999998</v>
      </c>
      <c r="AG18" s="27">
        <f>AF18/AE18*100</f>
        <v>89.26406976799717</v>
      </c>
      <c r="AH18" s="34">
        <f t="shared" si="4"/>
        <v>67.49204931844852</v>
      </c>
      <c r="AI18" s="31">
        <f>SUM(AI10:AI17)</f>
        <v>84994.22</v>
      </c>
      <c r="AJ18" s="31">
        <f>SUM(AJ10:AJ17)</f>
        <v>79091.55</v>
      </c>
      <c r="AK18" s="31">
        <f>SUM(AK10:AK17)</f>
        <v>64783.072</v>
      </c>
      <c r="AL18" s="27">
        <f>AK18/AJ18*100</f>
        <v>81.9089675192862</v>
      </c>
      <c r="AM18" s="34">
        <f t="shared" si="5"/>
        <v>76.22056182173328</v>
      </c>
      <c r="AN18" s="31">
        <f>SUM(AN10:AN17)</f>
        <v>25753.2</v>
      </c>
      <c r="AO18" s="31">
        <f>SUM(AO10:AO17)</f>
        <v>19725</v>
      </c>
      <c r="AP18" s="31">
        <f>SUM(AP10:AP17)</f>
        <v>18728.95</v>
      </c>
      <c r="AQ18" s="27">
        <f>AP18/AO18*100</f>
        <v>94.95031685678073</v>
      </c>
      <c r="AR18" s="34">
        <f>AP18/AN18*100</f>
        <v>72.72474876908501</v>
      </c>
      <c r="AS18" s="31">
        <f>SUM(AS10:AS17)</f>
        <v>0</v>
      </c>
      <c r="AT18" s="31">
        <f>SUM(AT10:AT17)</f>
        <v>0</v>
      </c>
      <c r="AU18" s="41">
        <v>0</v>
      </c>
      <c r="AV18" s="31">
        <f aca="true" t="shared" si="26" ref="AV18:BE18">SUM(AV10:AV17)</f>
        <v>0</v>
      </c>
      <c r="AW18" s="31">
        <f t="shared" si="26"/>
        <v>0</v>
      </c>
      <c r="AX18" s="31">
        <f t="shared" si="26"/>
        <v>0</v>
      </c>
      <c r="AY18" s="31">
        <f t="shared" si="26"/>
        <v>3363988.3</v>
      </c>
      <c r="AZ18" s="31">
        <f t="shared" si="26"/>
        <v>2522991.2249999996</v>
      </c>
      <c r="BA18" s="31">
        <f t="shared" si="26"/>
        <v>1962326.5999999999</v>
      </c>
      <c r="BB18" s="31">
        <f t="shared" si="26"/>
        <v>0</v>
      </c>
      <c r="BC18" s="31">
        <f t="shared" si="26"/>
        <v>0</v>
      </c>
      <c r="BD18" s="31">
        <f t="shared" si="26"/>
        <v>0</v>
      </c>
      <c r="BE18" s="31">
        <f t="shared" si="26"/>
        <v>39390.2</v>
      </c>
      <c r="BF18" s="31">
        <f aca="true" t="shared" si="27" ref="BF18:BM18">SUM(BF10:BF17)</f>
        <v>29542.65</v>
      </c>
      <c r="BG18" s="31">
        <f t="shared" si="27"/>
        <v>15206.4</v>
      </c>
      <c r="BH18" s="31">
        <f t="shared" si="27"/>
        <v>0</v>
      </c>
      <c r="BI18" s="31">
        <f t="shared" si="27"/>
        <v>0</v>
      </c>
      <c r="BJ18" s="31">
        <f t="shared" si="27"/>
        <v>0</v>
      </c>
      <c r="BK18" s="31">
        <f t="shared" si="27"/>
        <v>0</v>
      </c>
      <c r="BL18" s="31">
        <f t="shared" si="27"/>
        <v>0</v>
      </c>
      <c r="BM18" s="31">
        <f t="shared" si="27"/>
        <v>0</v>
      </c>
      <c r="BN18" s="31">
        <f>SUM(BN10:BN17)</f>
        <v>632465.13</v>
      </c>
      <c r="BO18" s="31">
        <f>SUM(BO10:BO17)</f>
        <v>386808.44999999995</v>
      </c>
      <c r="BP18" s="31">
        <f>SUM(BP10:BP17)</f>
        <v>342906.1382</v>
      </c>
      <c r="BQ18" s="27">
        <f>BP18/BO18*100</f>
        <v>88.65011563216885</v>
      </c>
      <c r="BR18" s="34">
        <f>BP18/BN18*100</f>
        <v>54.217398230318246</v>
      </c>
      <c r="BS18" s="31">
        <f aca="true" t="shared" si="28" ref="BS18:CK18">SUM(BS10:BS17)</f>
        <v>375585.13</v>
      </c>
      <c r="BT18" s="31">
        <f t="shared" si="28"/>
        <v>227912.84999999998</v>
      </c>
      <c r="BU18" s="31">
        <f t="shared" si="28"/>
        <v>190784.5172</v>
      </c>
      <c r="BV18" s="31">
        <f t="shared" si="28"/>
        <v>0</v>
      </c>
      <c r="BW18" s="31">
        <f t="shared" si="28"/>
        <v>0</v>
      </c>
      <c r="BX18" s="31">
        <f t="shared" si="28"/>
        <v>0</v>
      </c>
      <c r="BY18" s="31">
        <f t="shared" si="28"/>
        <v>224810</v>
      </c>
      <c r="BZ18" s="31">
        <f t="shared" si="28"/>
        <v>140250.3</v>
      </c>
      <c r="CA18" s="31">
        <f t="shared" si="28"/>
        <v>136310.06</v>
      </c>
      <c r="CB18" s="31">
        <f t="shared" si="28"/>
        <v>32070</v>
      </c>
      <c r="CC18" s="31">
        <f t="shared" si="28"/>
        <v>18645.3</v>
      </c>
      <c r="CD18" s="31">
        <f t="shared" si="28"/>
        <v>15811.561</v>
      </c>
      <c r="CE18" s="31">
        <f t="shared" si="28"/>
        <v>0</v>
      </c>
      <c r="CF18" s="31">
        <f t="shared" si="28"/>
        <v>0</v>
      </c>
      <c r="CG18" s="31">
        <f t="shared" si="28"/>
        <v>0</v>
      </c>
      <c r="CH18" s="31">
        <f t="shared" si="28"/>
        <v>23017.5</v>
      </c>
      <c r="CI18" s="31">
        <f t="shared" si="28"/>
        <v>11430</v>
      </c>
      <c r="CJ18" s="31">
        <f t="shared" si="28"/>
        <v>8257.675</v>
      </c>
      <c r="CK18" s="31">
        <f t="shared" si="28"/>
        <v>3760</v>
      </c>
      <c r="CL18" s="31">
        <f aca="true" t="shared" si="29" ref="CL18:CS18">SUM(CL10:CL17)</f>
        <v>2850</v>
      </c>
      <c r="CM18" s="31">
        <f t="shared" si="29"/>
        <v>2245.54</v>
      </c>
      <c r="CN18" s="31">
        <f t="shared" si="29"/>
        <v>474595.7</v>
      </c>
      <c r="CO18" s="31">
        <f t="shared" si="29"/>
        <v>309596.85000000003</v>
      </c>
      <c r="CP18" s="44">
        <f t="shared" si="29"/>
        <v>273310.806</v>
      </c>
      <c r="CQ18" s="31">
        <f t="shared" si="29"/>
        <v>234362.2</v>
      </c>
      <c r="CR18" s="31">
        <f t="shared" si="29"/>
        <v>159960.3</v>
      </c>
      <c r="CS18" s="31">
        <f t="shared" si="29"/>
        <v>143377.4437</v>
      </c>
      <c r="CT18" s="31">
        <f aca="true" t="shared" si="30" ref="CT18:DH18">SUM(CT10:CT17)</f>
        <v>11450</v>
      </c>
      <c r="CU18" s="31">
        <f t="shared" si="30"/>
        <v>7900</v>
      </c>
      <c r="CV18" s="31">
        <f t="shared" si="30"/>
        <v>13049.894</v>
      </c>
      <c r="CW18" s="31">
        <f t="shared" si="30"/>
        <v>29650</v>
      </c>
      <c r="CX18" s="31">
        <f t="shared" si="30"/>
        <v>6700</v>
      </c>
      <c r="CY18" s="31">
        <f t="shared" si="30"/>
        <v>26976.569</v>
      </c>
      <c r="CZ18" s="31">
        <f t="shared" si="30"/>
        <v>105382.6</v>
      </c>
      <c r="DA18" s="31">
        <f t="shared" si="30"/>
        <v>48000</v>
      </c>
      <c r="DB18" s="31">
        <f t="shared" si="30"/>
        <v>41170</v>
      </c>
      <c r="DC18" s="31">
        <f t="shared" si="30"/>
        <v>141900</v>
      </c>
      <c r="DD18" s="31">
        <f t="shared" si="30"/>
        <v>102300</v>
      </c>
      <c r="DE18" s="31">
        <f t="shared" si="30"/>
        <v>98523.29999999999</v>
      </c>
      <c r="DF18" s="31">
        <f t="shared" si="30"/>
        <v>0</v>
      </c>
      <c r="DG18" s="31">
        <f t="shared" si="30"/>
        <v>5602556.18</v>
      </c>
      <c r="DH18" s="31">
        <f t="shared" si="30"/>
        <v>3946044.6249999995</v>
      </c>
      <c r="DI18" s="31">
        <f t="shared" si="8"/>
        <v>3246752.0897</v>
      </c>
      <c r="DJ18" s="31">
        <f>SUM(DJ10:DJ17)</f>
        <v>0</v>
      </c>
      <c r="DK18" s="31">
        <f>SUM(DK10:DK17)</f>
        <v>0</v>
      </c>
      <c r="DL18" s="31">
        <f>SUM(DL10:DL17)</f>
        <v>0</v>
      </c>
      <c r="DM18" s="31">
        <f>SUM(DM10:DM17)</f>
        <v>771770.1194</v>
      </c>
      <c r="DN18" s="26">
        <f aca="true" t="shared" si="31" ref="DN18:DU18">SUM(DN10:DN17)</f>
        <v>4210.9</v>
      </c>
      <c r="DO18" s="26">
        <f t="shared" si="31"/>
        <v>4509.9</v>
      </c>
      <c r="DP18" s="31">
        <f t="shared" si="31"/>
        <v>0</v>
      </c>
      <c r="DQ18" s="31">
        <f t="shared" si="31"/>
        <v>0</v>
      </c>
      <c r="DR18" s="31">
        <f t="shared" si="31"/>
        <v>0</v>
      </c>
      <c r="DS18" s="31">
        <f t="shared" si="31"/>
        <v>344349.83</v>
      </c>
      <c r="DT18" s="31">
        <f t="shared" si="31"/>
        <v>77039.8</v>
      </c>
      <c r="DU18" s="31">
        <f t="shared" si="31"/>
        <v>126108.06</v>
      </c>
      <c r="DV18" s="31">
        <f aca="true" t="shared" si="32" ref="DV18:EE18">SUM(DV10:DV17)</f>
        <v>0</v>
      </c>
      <c r="DW18" s="31">
        <f t="shared" si="32"/>
        <v>0</v>
      </c>
      <c r="DX18" s="31">
        <f t="shared" si="32"/>
        <v>0</v>
      </c>
      <c r="DY18" s="31">
        <f t="shared" si="32"/>
        <v>348310.3876</v>
      </c>
      <c r="DZ18" s="31">
        <f t="shared" si="32"/>
        <v>6000</v>
      </c>
      <c r="EA18" s="31">
        <f t="shared" si="32"/>
        <v>99447.8</v>
      </c>
      <c r="EB18" s="31">
        <f t="shared" si="32"/>
        <v>0</v>
      </c>
      <c r="EC18" s="31">
        <f t="shared" si="32"/>
        <v>1464430.3369999998</v>
      </c>
      <c r="ED18" s="31">
        <f t="shared" si="32"/>
        <v>87250.70000000001</v>
      </c>
      <c r="EE18" s="31">
        <f t="shared" si="32"/>
        <v>230065.76</v>
      </c>
    </row>
    <row r="19" spans="5:21" ht="17.25">
      <c r="E19" s="12"/>
      <c r="F19" s="22"/>
      <c r="U19" s="10"/>
    </row>
    <row r="20" spans="2:28" s="10" customFormat="1" ht="17.25">
      <c r="B20" s="13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20"/>
    </row>
    <row r="21" spans="3:28" ht="17.25"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20"/>
    </row>
  </sheetData>
  <sheetProtection/>
  <protectedRanges>
    <protectedRange sqref="BX18" name="Range5_2_1_1_2_1_1_2_1_1_1_2_1_1_1"/>
    <protectedRange sqref="AB10:AB18" name="Range4_1_1_1_2_1_1_1_1_1_1_1_1_1"/>
    <protectedRange sqref="AG10:AG18" name="Range4_2_1_1_2_1_1_1_1_1_1_1_1_1"/>
    <protectedRange sqref="AL10:AL18" name="Range4_3_1_1_2_1_1_1_1_1_1_1_1_1"/>
    <protectedRange sqref="AP10:AQ10 AQ11:AQ18 AK10 AF10 V10 BA10 BG10 BU10 CA10 CD10 CJ10 CM10 CP10 CS10 CV10 CY10 DB10 DE10 DO10 DU10 EA10" name="Range4_4_1_1_2_1_1_1_1_1_1_1_1_1"/>
    <protectedRange sqref="BX10:BX17" name="Range5_2_1_1_2_1_1_1_1_1_1_1_1_1"/>
    <protectedRange sqref="C17" name="Range1_1"/>
    <protectedRange sqref="AA10:AA17" name="Range4"/>
  </protectedRanges>
  <mergeCells count="133">
    <mergeCell ref="CW7:CW8"/>
    <mergeCell ref="CT7:CT8"/>
    <mergeCell ref="DF7:DF8"/>
    <mergeCell ref="DG7:DG8"/>
    <mergeCell ref="DW7:DX7"/>
    <mergeCell ref="DZ7:EA7"/>
    <mergeCell ref="DK7:DL7"/>
    <mergeCell ref="DN7:DO7"/>
    <mergeCell ref="BK7:BK8"/>
    <mergeCell ref="BL7:BM7"/>
    <mergeCell ref="C20:AA21"/>
    <mergeCell ref="DS7:DS8"/>
    <mergeCell ref="CZ7:CZ8"/>
    <mergeCell ref="DP7:DP8"/>
    <mergeCell ref="DC7:DC8"/>
    <mergeCell ref="DM7:DM8"/>
    <mergeCell ref="CK7:CK8"/>
    <mergeCell ref="CQ7:CQ8"/>
    <mergeCell ref="DY6:EA6"/>
    <mergeCell ref="DP5:DR6"/>
    <mergeCell ref="DS5:EA5"/>
    <mergeCell ref="BV7:BV8"/>
    <mergeCell ref="BS7:BS8"/>
    <mergeCell ref="DJ5:DO5"/>
    <mergeCell ref="CI7:CJ7"/>
    <mergeCell ref="CN7:CN8"/>
    <mergeCell ref="CB7:CB8"/>
    <mergeCell ref="CE7:CE8"/>
    <mergeCell ref="AS7:AS8"/>
    <mergeCell ref="AJ7:AM7"/>
    <mergeCell ref="AT7:AU7"/>
    <mergeCell ref="BI7:BJ7"/>
    <mergeCell ref="BN7:BN8"/>
    <mergeCell ref="DS6:DU6"/>
    <mergeCell ref="CH7:CH8"/>
    <mergeCell ref="AV7:AV8"/>
    <mergeCell ref="BH7:BH8"/>
    <mergeCell ref="BY7:BY8"/>
    <mergeCell ref="BE7:BE8"/>
    <mergeCell ref="AI7:AI8"/>
    <mergeCell ref="Y6:AC6"/>
    <mergeCell ref="AZ7:BA7"/>
    <mergeCell ref="BC7:BD7"/>
    <mergeCell ref="T7:T8"/>
    <mergeCell ref="Y7:Y8"/>
    <mergeCell ref="AD7:AD8"/>
    <mergeCell ref="AY7:AY8"/>
    <mergeCell ref="BB7:BB8"/>
    <mergeCell ref="BY6:CA6"/>
    <mergeCell ref="BS6:BU6"/>
    <mergeCell ref="CB6:CD6"/>
    <mergeCell ref="AW7:AX7"/>
    <mergeCell ref="O7:O8"/>
    <mergeCell ref="BV6:BX6"/>
    <mergeCell ref="AY6:BA6"/>
    <mergeCell ref="BB6:BD6"/>
    <mergeCell ref="AV6:AX6"/>
    <mergeCell ref="BN6:BR6"/>
    <mergeCell ref="AD6:AH6"/>
    <mergeCell ref="AI6:AM6"/>
    <mergeCell ref="AN6:AR6"/>
    <mergeCell ref="AS6:AU6"/>
    <mergeCell ref="BE6:BG6"/>
    <mergeCell ref="CN6:CP6"/>
    <mergeCell ref="CE6:CG6"/>
    <mergeCell ref="CH6:CJ6"/>
    <mergeCell ref="CK6:CM6"/>
    <mergeCell ref="BH6:BJ6"/>
    <mergeCell ref="CQ6:CS6"/>
    <mergeCell ref="CT6:CV6"/>
    <mergeCell ref="DJ6:DL6"/>
    <mergeCell ref="DM6:DO6"/>
    <mergeCell ref="DF4:DF6"/>
    <mergeCell ref="DG4:DI6"/>
    <mergeCell ref="DJ4:EA4"/>
    <mergeCell ref="DC5:DE6"/>
    <mergeCell ref="CZ5:DB6"/>
    <mergeCell ref="DV6:DX6"/>
    <mergeCell ref="EC4:EE6"/>
    <mergeCell ref="O5:AU5"/>
    <mergeCell ref="AV5:BJ5"/>
    <mergeCell ref="BK5:BM6"/>
    <mergeCell ref="BN5:CD5"/>
    <mergeCell ref="O4:DE4"/>
    <mergeCell ref="CE5:CM5"/>
    <mergeCell ref="CN5:CV5"/>
    <mergeCell ref="CW5:CY6"/>
    <mergeCell ref="EB4:EB6"/>
    <mergeCell ref="O6:S6"/>
    <mergeCell ref="T6:X6"/>
    <mergeCell ref="C1:N1"/>
    <mergeCell ref="C2:N2"/>
    <mergeCell ref="T2:V2"/>
    <mergeCell ref="L3:O3"/>
    <mergeCell ref="J7:J8"/>
    <mergeCell ref="A4:A8"/>
    <mergeCell ref="B4:B8"/>
    <mergeCell ref="C4:C8"/>
    <mergeCell ref="D4:D8"/>
    <mergeCell ref="E7:E8"/>
    <mergeCell ref="E4:I6"/>
    <mergeCell ref="F7:I7"/>
    <mergeCell ref="J4:N6"/>
    <mergeCell ref="CL7:CM7"/>
    <mergeCell ref="K7:N7"/>
    <mergeCell ref="P7:S7"/>
    <mergeCell ref="U7:X7"/>
    <mergeCell ref="Z7:AC7"/>
    <mergeCell ref="AE7:AH7"/>
    <mergeCell ref="AN7:AN8"/>
    <mergeCell ref="BF7:BG7"/>
    <mergeCell ref="BO7:BR7"/>
    <mergeCell ref="AO7:AR7"/>
    <mergeCell ref="ED7:EE7"/>
    <mergeCell ref="CX7:CY7"/>
    <mergeCell ref="DA7:DB7"/>
    <mergeCell ref="DD7:DE7"/>
    <mergeCell ref="DH7:DI7"/>
    <mergeCell ref="BT7:BU7"/>
    <mergeCell ref="BW7:BX7"/>
    <mergeCell ref="BZ7:CA7"/>
    <mergeCell ref="CC7:CD7"/>
    <mergeCell ref="CF7:CG7"/>
    <mergeCell ref="EB7:EB8"/>
    <mergeCell ref="EC7:EC8"/>
    <mergeCell ref="DV7:DV8"/>
    <mergeCell ref="CO7:CP7"/>
    <mergeCell ref="CR7:CS7"/>
    <mergeCell ref="CU7:CV7"/>
    <mergeCell ref="DQ7:DR7"/>
    <mergeCell ref="DT7:DU7"/>
    <mergeCell ref="DY7:DY8"/>
    <mergeCell ref="DJ7:DJ8"/>
  </mergeCells>
  <printOptions/>
  <pageMargins left="0.25" right="0.36" top="0.31" bottom="0.27" header="0.3" footer="0.29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Administrator</cp:lastModifiedBy>
  <cp:lastPrinted>2019-08-01T07:05:21Z</cp:lastPrinted>
  <dcterms:created xsi:type="dcterms:W3CDTF">2002-03-15T09:46:46Z</dcterms:created>
  <dcterms:modified xsi:type="dcterms:W3CDTF">2019-08-01T07:06:25Z</dcterms:modified>
  <cp:category/>
  <cp:version/>
  <cp:contentType/>
  <cp:contentStatus/>
</cp:coreProperties>
</file>