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<sst xmlns="http://schemas.openxmlformats.org/spreadsheetml/2006/main" count="229" uniqueCount="70">
  <si>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</si>
  <si>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</si>
  <si>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</si>
  <si>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</si>
  <si>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</si>
  <si>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</si>
  <si>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</si>
  <si>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</si>
  <si>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</si>
  <si>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</si>
  <si>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</si>
  <si>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</si>
  <si>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</si>
  <si>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</si>
  <si>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</si>
  <si>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</si>
  <si>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</si>
  <si>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</si>
  <si>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</si>
  <si>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</si>
  <si>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</si>
  <si>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</si>
  <si>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</si>
  <si>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</si>
  <si>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</si>
  <si>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</si>
  <si>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</si>
  <si>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</si>
  <si>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</si>
  <si>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</si>
  <si>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</si>
  <si>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</si>
  <si>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</si>
  <si>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</si>
  <si>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</si>
  <si>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</si>
  <si>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</si>
  <si>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</si>
  <si>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</si>
  <si>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</si>
  <si>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</si>
  <si>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</si>
  <si>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</si>
  <si>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</si>
  <si>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</si>
  <si>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</si>
  <si>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կատ. %-ը տարեկան ծրագրի նկատմամբ</t>
  </si>
  <si>
    <t>Հաշվետու ժամանակաշրջան</t>
  </si>
  <si>
    <t xml:space="preserve">փաստ                   ( 5 ամիս)                                                                           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</si>
  <si>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</si>
  <si>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</si>
  <si>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</si>
  <si>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</si>
  <si>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</si>
  <si>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</si>
  <si>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</si>
  <si>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</si>
  <si>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</si>
  <si>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</si>
  <si>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</si>
  <si>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</si>
  <si>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</si>
  <si>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</si>
  <si>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</si>
  <si>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</si>
  <si>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ծրագիր </t>
    </r>
    <r>
      <rPr>
        <sz val="10"/>
        <rFont val="Calibri"/>
        <family val="2"/>
      </rPr>
      <t>(1-ին կիսամյակ)</t>
    </r>
  </si>
  <si>
    <r>
      <t xml:space="preserve"> ՀՀ ՍՅՈՒՆԻՔԻ ՄԱՐԶԻ  ՀԱՄԱՅՆՔՆԵՐԻ   ԲՅՈՒՋԵՏԱՅԻՆ   ԵԿԱՄՈՒՏՆԵՐԻ   ՎԵՐԱԲԵՐՅԱԼ  (աճողական)  2020թ.հունվարի 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</si>
  <si>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ծրագիր 1-ին  եռամսյակ                                                                                                                                                                                                                          </t>
  </si>
  <si>
    <t xml:space="preserve">փաստ                   ( 1 ամիս)                                                                           </t>
  </si>
  <si>
    <t>կատ. %-ը 1-ին եռամսյակ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</si>
</sst>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6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2" xfId="0" applyNumberFormat="1" applyFont="1" applyFill="1" applyBorder="1" applyAlignment="1" applyProtection="1">
      <alignment horizontal="center" vertical="center" wrapText="1"/>
      <protection/>
    </xf>
    <xf numFmtId="207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left" vertical="center"/>
      <protection locked="0"/>
    </xf>
    <xf numFmtId="207" fontId="9" fillId="34" borderId="12" xfId="0" applyNumberFormat="1" applyFont="1" applyFill="1" applyBorder="1" applyAlignment="1" applyProtection="1">
      <alignment horizontal="center" vertical="center" wrapText="1"/>
      <protection/>
    </xf>
    <xf numFmtId="207" fontId="9" fillId="35" borderId="12" xfId="0" applyNumberFormat="1" applyFont="1" applyFill="1" applyBorder="1" applyAlignment="1" applyProtection="1">
      <alignment horizontal="center" vertical="center" wrapText="1"/>
      <protection/>
    </xf>
    <xf numFmtId="207" fontId="9" fillId="0" borderId="12" xfId="0" applyNumberFormat="1" applyFont="1" applyFill="1" applyBorder="1" applyAlignment="1" applyProtection="1">
      <alignment horizontal="center" vertical="center" wrapText="1"/>
      <protection/>
    </xf>
    <xf numFmtId="207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12" xfId="0" applyNumberFormat="1" applyFont="1" applyFill="1" applyBorder="1" applyAlignment="1">
      <alignment horizontal="center" vertical="center"/>
    </xf>
    <xf numFmtId="207" fontId="10" fillId="33" borderId="12" xfId="0" applyNumberFormat="1" applyFont="1" applyFill="1" applyBorder="1" applyAlignment="1">
      <alignment horizontal="center" vertical="center" wrapText="1"/>
    </xf>
    <xf numFmtId="207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13" xfId="0" applyNumberFormat="1" applyFont="1" applyFill="1" applyBorder="1" applyAlignment="1">
      <alignment horizontal="center" vertical="center"/>
    </xf>
    <xf numFmtId="196" fontId="9" fillId="33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207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9" fillId="33" borderId="0" xfId="0" applyNumberFormat="1" applyFont="1" applyFill="1" applyAlignment="1" applyProtection="1">
      <alignment horizontal="center" vertical="center" wrapText="1"/>
      <protection/>
    </xf>
    <xf numFmtId="196" fontId="9" fillId="33" borderId="0" xfId="0" applyNumberFormat="1" applyFont="1" applyFill="1" applyAlignment="1" applyProtection="1">
      <alignment horizontal="center" vertical="center" wrapText="1"/>
      <protection locked="0"/>
    </xf>
    <xf numFmtId="207" fontId="5" fillId="33" borderId="0" xfId="0" applyNumberFormat="1" applyFont="1" applyFill="1" applyAlignment="1" applyProtection="1">
      <alignment horizontal="center" vertical="center" wrapText="1"/>
      <protection locked="0"/>
    </xf>
    <xf numFmtId="207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" fontId="9" fillId="36" borderId="11" xfId="0" applyNumberFormat="1" applyFont="1" applyFill="1" applyBorder="1" applyAlignment="1" applyProtection="1">
      <alignment horizontal="center" vertical="center" wrapText="1"/>
      <protection/>
    </xf>
    <xf numFmtId="4" fontId="9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8" borderId="15" xfId="0" applyNumberFormat="1" applyFont="1" applyFill="1" applyBorder="1" applyAlignment="1" applyProtection="1">
      <alignment horizontal="center" vertical="center" wrapText="1"/>
      <protection/>
    </xf>
    <xf numFmtId="4" fontId="5" fillId="38" borderId="18" xfId="0" applyNumberFormat="1" applyFont="1" applyFill="1" applyBorder="1" applyAlignment="1" applyProtection="1">
      <alignment horizontal="center" vertical="center" wrapText="1"/>
      <protection/>
    </xf>
    <xf numFmtId="4" fontId="5" fillId="38" borderId="16" xfId="0" applyNumberFormat="1" applyFont="1" applyFill="1" applyBorder="1" applyAlignment="1" applyProtection="1">
      <alignment horizontal="center" vertical="center" wrapText="1"/>
      <protection/>
    </xf>
    <xf numFmtId="4" fontId="5" fillId="38" borderId="22" xfId="0" applyNumberFormat="1" applyFont="1" applyFill="1" applyBorder="1" applyAlignment="1" applyProtection="1">
      <alignment horizontal="center" vertical="center" wrapText="1"/>
      <protection/>
    </xf>
    <xf numFmtId="4" fontId="5" fillId="38" borderId="0" xfId="0" applyNumberFormat="1" applyFont="1" applyFill="1" applyBorder="1" applyAlignment="1" applyProtection="1">
      <alignment horizontal="center" vertical="center" wrapText="1"/>
      <protection/>
    </xf>
    <xf numFmtId="4" fontId="5" fillId="38" borderId="23" xfId="0" applyNumberFormat="1" applyFont="1" applyFill="1" applyBorder="1" applyAlignment="1" applyProtection="1">
      <alignment horizontal="center" vertical="center" wrapText="1"/>
      <protection/>
    </xf>
    <xf numFmtId="4" fontId="5" fillId="38" borderId="17" xfId="0" applyNumberFormat="1" applyFont="1" applyFill="1" applyBorder="1" applyAlignment="1" applyProtection="1">
      <alignment horizontal="center" vertical="center" wrapText="1"/>
      <protection/>
    </xf>
    <xf numFmtId="4" fontId="5" fillId="38" borderId="10" xfId="0" applyNumberFormat="1" applyFont="1" applyFill="1" applyBorder="1" applyAlignment="1" applyProtection="1">
      <alignment horizontal="center" vertical="center" wrapText="1"/>
      <protection/>
    </xf>
    <xf numFmtId="4" fontId="5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 applyProtection="1">
      <alignment horizontal="center" vertical="center" wrapText="1"/>
      <protection/>
    </xf>
    <xf numFmtId="0" fontId="9" fillId="38" borderId="18" xfId="0" applyFont="1" applyFill="1" applyBorder="1" applyAlignment="1" applyProtection="1">
      <alignment horizontal="center" vertical="center" wrapText="1"/>
      <protection/>
    </xf>
    <xf numFmtId="0" fontId="9" fillId="38" borderId="16" xfId="0" applyFont="1" applyFill="1" applyBorder="1" applyAlignment="1" applyProtection="1">
      <alignment horizontal="center" vertical="center" wrapText="1"/>
      <protection/>
    </xf>
    <xf numFmtId="0" fontId="9" fillId="38" borderId="22" xfId="0" applyFont="1" applyFill="1" applyBorder="1" applyAlignment="1" applyProtection="1">
      <alignment horizontal="center" vertical="center" wrapText="1"/>
      <protection/>
    </xf>
    <xf numFmtId="0" fontId="9" fillId="38" borderId="0" xfId="0" applyFont="1" applyFill="1" applyBorder="1" applyAlignment="1" applyProtection="1">
      <alignment horizontal="center" vertical="center" wrapText="1"/>
      <protection/>
    </xf>
    <xf numFmtId="0" fontId="9" fillId="38" borderId="23" xfId="0" applyFont="1" applyFill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 applyProtection="1">
      <alignment horizontal="center" vertical="center" wrapText="1"/>
      <protection/>
    </xf>
    <xf numFmtId="0" fontId="9" fillId="38" borderId="10" xfId="0" applyFont="1" applyFill="1" applyBorder="1" applyAlignment="1" applyProtection="1">
      <alignment horizontal="center" vertical="center" wrapText="1"/>
      <protection/>
    </xf>
    <xf numFmtId="0" fontId="9" fillId="38" borderId="19" xfId="0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13" borderId="15" xfId="0" applyNumberFormat="1" applyFont="1" applyFill="1" applyBorder="1" applyAlignment="1" applyProtection="1">
      <alignment horizontal="center" vertical="center" wrapText="1"/>
      <protection/>
    </xf>
    <xf numFmtId="4" fontId="5" fillId="13" borderId="18" xfId="0" applyNumberFormat="1" applyFont="1" applyFill="1" applyBorder="1" applyAlignment="1" applyProtection="1">
      <alignment horizontal="center" vertical="center" wrapText="1"/>
      <protection/>
    </xf>
    <xf numFmtId="4" fontId="5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20" xfId="0" applyNumberFormat="1" applyFont="1" applyFill="1" applyBorder="1" applyAlignment="1" applyProtection="1">
      <alignment horizontal="center" vertical="center" wrapText="1"/>
      <protection/>
    </xf>
    <xf numFmtId="0" fontId="6" fillId="38" borderId="21" xfId="0" applyNumberFormat="1" applyFont="1" applyFill="1" applyBorder="1" applyAlignment="1" applyProtection="1">
      <alignment horizontal="center" vertical="center" wrapText="1"/>
      <protection/>
    </xf>
    <xf numFmtId="0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textRotation="90" wrapText="1"/>
      <protection/>
    </xf>
    <xf numFmtId="0" fontId="9" fillId="33" borderId="24" xfId="0" applyFont="1" applyFill="1" applyBorder="1" applyAlignment="1" applyProtection="1">
      <alignment horizontal="center" vertical="center" textRotation="90" wrapText="1"/>
      <protection/>
    </xf>
    <xf numFmtId="0" fontId="9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="90" zoomScaleNormal="90" zoomScalePageLayoutView="0" workbookViewId="0" topLeftCell="A1">
      <selection activeCell="AC10" sqref="AC10"/>
    </sheetView>
  </sheetViews>
  <sheetFormatPr defaultColWidth="7.296875" defaultRowHeight="15"/>
  <cols>
    <col min="1" max="1" width="4.3984375" style="1" customWidth="1"/>
    <col min="2" max="2" width="14" style="11" customWidth="1"/>
    <col min="3" max="3" width="10.5" style="1" customWidth="1"/>
    <col min="4" max="4" width="11.19921875" style="1" customWidth="1"/>
    <col min="5" max="5" width="12.3984375" style="1" customWidth="1"/>
    <col min="6" max="6" width="13" style="23" customWidth="1"/>
    <col min="7" max="7" width="13.59765625" style="1" customWidth="1"/>
    <col min="8" max="8" width="9.39843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0" style="1" customWidth="1"/>
    <col min="14" max="14" width="9.5" style="1" customWidth="1"/>
    <col min="15" max="15" width="11.5" style="1" customWidth="1"/>
    <col min="16" max="16" width="11" style="1" customWidth="1"/>
    <col min="17" max="17" width="10.19921875" style="1" customWidth="1"/>
    <col min="18" max="18" width="10.8984375" style="1" customWidth="1"/>
    <col min="19" max="19" width="7.8984375" style="1" customWidth="1"/>
    <col min="20" max="20" width="10.3984375" style="1" customWidth="1"/>
    <col min="21" max="21" width="12.5" style="1" customWidth="1"/>
    <col min="22" max="22" width="9.69921875" style="1" customWidth="1"/>
    <col min="23" max="23" width="11" style="1" customWidth="1"/>
    <col min="24" max="24" width="8.3984375" style="1" customWidth="1"/>
    <col min="25" max="25" width="11.09765625" style="1" customWidth="1"/>
    <col min="26" max="26" width="10.8984375" style="1" customWidth="1"/>
    <col min="27" max="27" width="9.59765625" style="1" customWidth="1"/>
    <col min="28" max="28" width="10.19921875" style="1" customWidth="1"/>
    <col min="29" max="29" width="9" style="1" customWidth="1"/>
    <col min="30" max="31" width="11.59765625" style="1" customWidth="1"/>
    <col min="32" max="33" width="10.8984375" style="1" customWidth="1"/>
    <col min="34" max="34" width="9.699218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8.59765625" style="1" customWidth="1"/>
    <col min="40" max="41" width="10.3984375" style="1" customWidth="1"/>
    <col min="42" max="42" width="7.69921875" style="1" customWidth="1"/>
    <col min="43" max="43" width="10.69921875" style="1" customWidth="1"/>
    <col min="44" max="44" width="8" style="1" customWidth="1"/>
    <col min="45" max="46" width="8.19921875" style="1" customWidth="1"/>
    <col min="47" max="47" width="7.19921875" style="1" customWidth="1"/>
    <col min="48" max="48" width="11.09765625" style="1" customWidth="1"/>
    <col min="49" max="49" width="10.59765625" style="1" customWidth="1"/>
    <col min="50" max="50" width="7.8984375" style="1" customWidth="1"/>
    <col min="51" max="51" width="12.09765625" style="1" customWidth="1"/>
    <col min="52" max="52" width="11.19921875" style="1" customWidth="1"/>
    <col min="53" max="53" width="10.8984375" style="1" customWidth="1"/>
    <col min="54" max="54" width="10.5" style="1" customWidth="1"/>
    <col min="55" max="55" width="11.19921875" style="1" customWidth="1"/>
    <col min="56" max="56" width="8.19921875" style="1" customWidth="1"/>
    <col min="57" max="57" width="10.8984375" style="1" customWidth="1"/>
    <col min="58" max="58" width="10.69921875" style="1" customWidth="1"/>
    <col min="59" max="59" width="9.8984375" style="1" customWidth="1"/>
    <col min="60" max="60" width="10.5" style="1" customWidth="1"/>
    <col min="61" max="61" width="10.09765625" style="1" customWidth="1"/>
    <col min="62" max="62" width="9.69921875" style="1" customWidth="1"/>
    <col min="63" max="63" width="9.8984375" style="1" customWidth="1"/>
    <col min="64" max="64" width="9.3984375" style="1" customWidth="1"/>
    <col min="65" max="65" width="8.5" style="1" customWidth="1"/>
    <col min="66" max="66" width="11.69921875" style="1" customWidth="1"/>
    <col min="67" max="71" width="10.69921875" style="1" customWidth="1"/>
    <col min="72" max="72" width="12.5" style="1" customWidth="1"/>
    <col min="73" max="73" width="9.09765625" style="1" customWidth="1"/>
    <col min="74" max="74" width="11.09765625" style="1" customWidth="1"/>
    <col min="75" max="75" width="8.3984375" style="1" customWidth="1"/>
    <col min="76" max="76" width="8" style="1" customWidth="1"/>
    <col min="77" max="77" width="10.59765625" style="1" customWidth="1"/>
    <col min="78" max="78" width="9.59765625" style="1" customWidth="1"/>
    <col min="79" max="79" width="8.8984375" style="1" customWidth="1"/>
    <col min="80" max="81" width="11.3984375" style="1" customWidth="1"/>
    <col min="82" max="82" width="8.09765625" style="1" customWidth="1"/>
    <col min="83" max="83" width="10.5" style="1" customWidth="1"/>
    <col min="84" max="84" width="10.59765625" style="1" customWidth="1"/>
    <col min="85" max="85" width="11.19921875" style="1" customWidth="1"/>
    <col min="86" max="86" width="9.8984375" style="1" customWidth="1"/>
    <col min="87" max="87" width="10.09765625" style="1" customWidth="1"/>
    <col min="88" max="88" width="8.59765625" style="1" customWidth="1"/>
    <col min="89" max="89" width="10.3984375" style="1" customWidth="1"/>
    <col min="90" max="90" width="9.3984375" style="1" customWidth="1"/>
    <col min="91" max="91" width="8.3984375" style="1" customWidth="1"/>
    <col min="92" max="93" width="11.69921875" style="1" customWidth="1"/>
    <col min="94" max="94" width="8.19921875" style="1" customWidth="1"/>
    <col min="95" max="96" width="11" style="1" customWidth="1"/>
    <col min="97" max="97" width="8.09765625" style="1" customWidth="1"/>
    <col min="98" max="98" width="9.8984375" style="1" customWidth="1"/>
    <col min="99" max="99" width="10.69921875" style="1" customWidth="1"/>
    <col min="100" max="100" width="8" style="1" customWidth="1"/>
    <col min="101" max="101" width="9.5" style="1" customWidth="1"/>
    <col min="102" max="102" width="10.59765625" style="1" customWidth="1"/>
    <col min="103" max="103" width="8.3984375" style="1" customWidth="1"/>
    <col min="104" max="104" width="11.19921875" style="1" customWidth="1"/>
    <col min="105" max="105" width="9.19921875" style="1" customWidth="1"/>
    <col min="106" max="106" width="7.8984375" style="1" customWidth="1"/>
    <col min="107" max="107" width="13.19921875" style="1" customWidth="1"/>
    <col min="108" max="108" width="11.8984375" style="1" customWidth="1"/>
    <col min="109" max="109" width="11.19921875" style="1" customWidth="1"/>
    <col min="110" max="110" width="9.8984375" style="1" customWidth="1"/>
    <col min="111" max="111" width="15.3984375" style="1" customWidth="1"/>
    <col min="112" max="112" width="14.69921875" style="1" customWidth="1"/>
    <col min="113" max="113" width="11.69921875" style="1" customWidth="1"/>
    <col min="114" max="114" width="8.3984375" style="1" customWidth="1"/>
    <col min="115" max="115" width="10.59765625" style="1" customWidth="1"/>
    <col min="116" max="116" width="11.59765625" style="1" customWidth="1"/>
    <col min="117" max="118" width="9.09765625" style="1" customWidth="1"/>
    <col min="119" max="119" width="7.69921875" style="1" customWidth="1"/>
    <col min="120" max="120" width="8" style="1" customWidth="1"/>
    <col min="121" max="121" width="11.19921875" style="1" customWidth="1"/>
    <col min="122" max="122" width="8.69921875" style="1" customWidth="1"/>
    <col min="123" max="123" width="9.69921875" style="1" customWidth="1"/>
    <col min="124" max="124" width="10.59765625" style="1" customWidth="1"/>
    <col min="125" max="125" width="10.19921875" style="1" customWidth="1"/>
    <col min="126" max="126" width="8.09765625" style="1" customWidth="1"/>
    <col min="127" max="127" width="13.5" style="1" customWidth="1"/>
    <col min="128" max="128" width="9.8984375" style="1" customWidth="1"/>
    <col min="129" max="130" width="11.8984375" style="1" customWidth="1"/>
    <col min="131" max="131" width="7.6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130" t="s">
        <v>11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31" t="s">
        <v>66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Q2" s="5"/>
      <c r="R2" s="5"/>
      <c r="T2" s="132"/>
      <c r="U2" s="132"/>
      <c r="V2" s="132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21"/>
      <c r="G3" s="8"/>
      <c r="H3" s="8"/>
      <c r="I3" s="8"/>
      <c r="J3" s="8"/>
      <c r="K3" s="8"/>
      <c r="L3" s="131" t="s">
        <v>12</v>
      </c>
      <c r="M3" s="131"/>
      <c r="N3" s="131"/>
      <c r="O3" s="131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33" t="s">
        <v>6</v>
      </c>
      <c r="B4" s="133" t="s">
        <v>10</v>
      </c>
      <c r="C4" s="136" t="s">
        <v>4</v>
      </c>
      <c r="D4" s="136" t="s">
        <v>5</v>
      </c>
      <c r="E4" s="139" t="s">
        <v>13</v>
      </c>
      <c r="F4" s="140"/>
      <c r="G4" s="140"/>
      <c r="H4" s="140"/>
      <c r="I4" s="141"/>
      <c r="J4" s="148" t="s">
        <v>45</v>
      </c>
      <c r="K4" s="149"/>
      <c r="L4" s="149"/>
      <c r="M4" s="149"/>
      <c r="N4" s="150"/>
      <c r="O4" s="122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4"/>
      <c r="DF4" s="92" t="s">
        <v>14</v>
      </c>
      <c r="DG4" s="93" t="s">
        <v>15</v>
      </c>
      <c r="DH4" s="94"/>
      <c r="DI4" s="95"/>
      <c r="DJ4" s="102" t="s">
        <v>3</v>
      </c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26" t="s">
        <v>16</v>
      </c>
      <c r="EC4" s="106" t="s">
        <v>17</v>
      </c>
      <c r="ED4" s="107"/>
      <c r="EE4" s="108"/>
    </row>
    <row r="5" spans="1:135" s="9" customFormat="1" ht="15" customHeight="1">
      <c r="A5" s="134"/>
      <c r="B5" s="134"/>
      <c r="C5" s="137"/>
      <c r="D5" s="137"/>
      <c r="E5" s="142"/>
      <c r="F5" s="143"/>
      <c r="G5" s="143"/>
      <c r="H5" s="143"/>
      <c r="I5" s="144"/>
      <c r="J5" s="151"/>
      <c r="K5" s="152"/>
      <c r="L5" s="152"/>
      <c r="M5" s="152"/>
      <c r="N5" s="153"/>
      <c r="O5" s="115" t="s">
        <v>7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8" t="s">
        <v>2</v>
      </c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69" t="s">
        <v>8</v>
      </c>
      <c r="BL5" s="70"/>
      <c r="BM5" s="70"/>
      <c r="BN5" s="119" t="s">
        <v>18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/>
      <c r="CE5" s="89" t="s">
        <v>0</v>
      </c>
      <c r="CF5" s="88"/>
      <c r="CG5" s="88"/>
      <c r="CH5" s="88"/>
      <c r="CI5" s="88"/>
      <c r="CJ5" s="88"/>
      <c r="CK5" s="88"/>
      <c r="CL5" s="88"/>
      <c r="CM5" s="125"/>
      <c r="CN5" s="119" t="s">
        <v>1</v>
      </c>
      <c r="CO5" s="120"/>
      <c r="CP5" s="120"/>
      <c r="CQ5" s="120"/>
      <c r="CR5" s="120"/>
      <c r="CS5" s="120"/>
      <c r="CT5" s="120"/>
      <c r="CU5" s="120"/>
      <c r="CV5" s="120"/>
      <c r="CW5" s="118" t="s">
        <v>19</v>
      </c>
      <c r="CX5" s="118"/>
      <c r="CY5" s="118"/>
      <c r="CZ5" s="69" t="s">
        <v>20</v>
      </c>
      <c r="DA5" s="70"/>
      <c r="DB5" s="71"/>
      <c r="DC5" s="69" t="s">
        <v>21</v>
      </c>
      <c r="DD5" s="70"/>
      <c r="DE5" s="71"/>
      <c r="DF5" s="92"/>
      <c r="DG5" s="96"/>
      <c r="DH5" s="97"/>
      <c r="DI5" s="98"/>
      <c r="DJ5" s="64"/>
      <c r="DK5" s="64"/>
      <c r="DL5" s="65"/>
      <c r="DM5" s="65"/>
      <c r="DN5" s="65"/>
      <c r="DO5" s="65"/>
      <c r="DP5" s="56" t="s">
        <v>22</v>
      </c>
      <c r="DQ5" s="57"/>
      <c r="DR5" s="58"/>
      <c r="DS5" s="62"/>
      <c r="DT5" s="63"/>
      <c r="DU5" s="63"/>
      <c r="DV5" s="63"/>
      <c r="DW5" s="63"/>
      <c r="DX5" s="63"/>
      <c r="DY5" s="63"/>
      <c r="DZ5" s="63"/>
      <c r="EA5" s="63"/>
      <c r="EB5" s="126"/>
      <c r="EC5" s="109"/>
      <c r="ED5" s="110"/>
      <c r="EE5" s="111"/>
    </row>
    <row r="6" spans="1:135" s="28" customFormat="1" ht="93" customHeight="1">
      <c r="A6" s="134"/>
      <c r="B6" s="134"/>
      <c r="C6" s="137"/>
      <c r="D6" s="137"/>
      <c r="E6" s="145"/>
      <c r="F6" s="146"/>
      <c r="G6" s="146"/>
      <c r="H6" s="146"/>
      <c r="I6" s="147"/>
      <c r="J6" s="154"/>
      <c r="K6" s="155"/>
      <c r="L6" s="155"/>
      <c r="M6" s="155"/>
      <c r="N6" s="156"/>
      <c r="O6" s="127" t="s">
        <v>23</v>
      </c>
      <c r="P6" s="128"/>
      <c r="Q6" s="128"/>
      <c r="R6" s="128"/>
      <c r="S6" s="129"/>
      <c r="T6" s="72" t="s">
        <v>24</v>
      </c>
      <c r="U6" s="73"/>
      <c r="V6" s="73"/>
      <c r="W6" s="73"/>
      <c r="X6" s="74"/>
      <c r="Y6" s="72" t="s">
        <v>25</v>
      </c>
      <c r="Z6" s="73"/>
      <c r="AA6" s="73"/>
      <c r="AB6" s="73"/>
      <c r="AC6" s="74"/>
      <c r="AD6" s="72" t="s">
        <v>26</v>
      </c>
      <c r="AE6" s="73"/>
      <c r="AF6" s="73"/>
      <c r="AG6" s="73"/>
      <c r="AH6" s="74"/>
      <c r="AI6" s="72" t="s">
        <v>27</v>
      </c>
      <c r="AJ6" s="73"/>
      <c r="AK6" s="73"/>
      <c r="AL6" s="73"/>
      <c r="AM6" s="74"/>
      <c r="AN6" s="72" t="s">
        <v>28</v>
      </c>
      <c r="AO6" s="73"/>
      <c r="AP6" s="73"/>
      <c r="AQ6" s="73"/>
      <c r="AR6" s="74"/>
      <c r="AS6" s="85" t="s">
        <v>29</v>
      </c>
      <c r="AT6" s="85"/>
      <c r="AU6" s="85"/>
      <c r="AV6" s="76" t="s">
        <v>30</v>
      </c>
      <c r="AW6" s="77"/>
      <c r="AX6" s="77"/>
      <c r="AY6" s="76" t="s">
        <v>31</v>
      </c>
      <c r="AZ6" s="77"/>
      <c r="BA6" s="78"/>
      <c r="BB6" s="79" t="s">
        <v>32</v>
      </c>
      <c r="BC6" s="80"/>
      <c r="BD6" s="81"/>
      <c r="BE6" s="79" t="s">
        <v>33</v>
      </c>
      <c r="BF6" s="80"/>
      <c r="BG6" s="80"/>
      <c r="BH6" s="90" t="s">
        <v>34</v>
      </c>
      <c r="BI6" s="91"/>
      <c r="BJ6" s="91"/>
      <c r="BK6" s="103"/>
      <c r="BL6" s="104"/>
      <c r="BM6" s="104"/>
      <c r="BN6" s="82" t="s">
        <v>35</v>
      </c>
      <c r="BO6" s="83"/>
      <c r="BP6" s="83"/>
      <c r="BQ6" s="83"/>
      <c r="BR6" s="84"/>
      <c r="BS6" s="75" t="s">
        <v>36</v>
      </c>
      <c r="BT6" s="75"/>
      <c r="BU6" s="75"/>
      <c r="BV6" s="75" t="s">
        <v>37</v>
      </c>
      <c r="BW6" s="75"/>
      <c r="BX6" s="75"/>
      <c r="BY6" s="75" t="s">
        <v>38</v>
      </c>
      <c r="BZ6" s="75"/>
      <c r="CA6" s="75"/>
      <c r="CB6" s="75" t="s">
        <v>39</v>
      </c>
      <c r="CC6" s="75"/>
      <c r="CD6" s="75"/>
      <c r="CE6" s="75" t="s">
        <v>57</v>
      </c>
      <c r="CF6" s="75"/>
      <c r="CG6" s="75"/>
      <c r="CH6" s="89" t="s">
        <v>58</v>
      </c>
      <c r="CI6" s="88"/>
      <c r="CJ6" s="88"/>
      <c r="CK6" s="75" t="s">
        <v>40</v>
      </c>
      <c r="CL6" s="75"/>
      <c r="CM6" s="75"/>
      <c r="CN6" s="86" t="s">
        <v>41</v>
      </c>
      <c r="CO6" s="87"/>
      <c r="CP6" s="88"/>
      <c r="CQ6" s="75" t="s">
        <v>42</v>
      </c>
      <c r="CR6" s="75"/>
      <c r="CS6" s="75"/>
      <c r="CT6" s="89" t="s">
        <v>59</v>
      </c>
      <c r="CU6" s="88"/>
      <c r="CV6" s="88"/>
      <c r="CW6" s="118"/>
      <c r="CX6" s="118"/>
      <c r="CY6" s="118"/>
      <c r="CZ6" s="103"/>
      <c r="DA6" s="104"/>
      <c r="DB6" s="105"/>
      <c r="DC6" s="103"/>
      <c r="DD6" s="104"/>
      <c r="DE6" s="105"/>
      <c r="DF6" s="92"/>
      <c r="DG6" s="99"/>
      <c r="DH6" s="100"/>
      <c r="DI6" s="101"/>
      <c r="DJ6" s="69" t="s">
        <v>60</v>
      </c>
      <c r="DK6" s="70"/>
      <c r="DL6" s="71"/>
      <c r="DM6" s="69" t="s">
        <v>61</v>
      </c>
      <c r="DN6" s="70"/>
      <c r="DO6" s="71"/>
      <c r="DP6" s="59"/>
      <c r="DQ6" s="60"/>
      <c r="DR6" s="61"/>
      <c r="DS6" s="69" t="s">
        <v>62</v>
      </c>
      <c r="DT6" s="70"/>
      <c r="DU6" s="71"/>
      <c r="DV6" s="69" t="s">
        <v>63</v>
      </c>
      <c r="DW6" s="70"/>
      <c r="DX6" s="71"/>
      <c r="DY6" s="54" t="s">
        <v>64</v>
      </c>
      <c r="DZ6" s="55"/>
      <c r="EA6" s="55"/>
      <c r="EB6" s="126"/>
      <c r="EC6" s="112"/>
      <c r="ED6" s="113"/>
      <c r="EE6" s="114"/>
    </row>
    <row r="7" spans="1:135" s="15" customFormat="1" ht="36" customHeight="1">
      <c r="A7" s="134"/>
      <c r="B7" s="134"/>
      <c r="C7" s="137"/>
      <c r="D7" s="137"/>
      <c r="E7" s="48" t="s">
        <v>43</v>
      </c>
      <c r="F7" s="66" t="s">
        <v>47</v>
      </c>
      <c r="G7" s="67"/>
      <c r="H7" s="67"/>
      <c r="I7" s="68"/>
      <c r="J7" s="48" t="s">
        <v>43</v>
      </c>
      <c r="K7" s="66" t="s">
        <v>47</v>
      </c>
      <c r="L7" s="67"/>
      <c r="M7" s="67"/>
      <c r="N7" s="68"/>
      <c r="O7" s="48" t="s">
        <v>43</v>
      </c>
      <c r="P7" s="66" t="s">
        <v>47</v>
      </c>
      <c r="Q7" s="67"/>
      <c r="R7" s="67"/>
      <c r="S7" s="68"/>
      <c r="T7" s="48" t="s">
        <v>43</v>
      </c>
      <c r="U7" s="66" t="s">
        <v>47</v>
      </c>
      <c r="V7" s="67"/>
      <c r="W7" s="67"/>
      <c r="X7" s="68"/>
      <c r="Y7" s="48" t="s">
        <v>43</v>
      </c>
      <c r="Z7" s="66" t="s">
        <v>47</v>
      </c>
      <c r="AA7" s="67"/>
      <c r="AB7" s="67"/>
      <c r="AC7" s="68"/>
      <c r="AD7" s="48" t="s">
        <v>43</v>
      </c>
      <c r="AE7" s="66" t="s">
        <v>47</v>
      </c>
      <c r="AF7" s="67"/>
      <c r="AG7" s="67"/>
      <c r="AH7" s="68"/>
      <c r="AI7" s="48" t="s">
        <v>43</v>
      </c>
      <c r="AJ7" s="66" t="s">
        <v>47</v>
      </c>
      <c r="AK7" s="67"/>
      <c r="AL7" s="67"/>
      <c r="AM7" s="68"/>
      <c r="AN7" s="48" t="s">
        <v>43</v>
      </c>
      <c r="AO7" s="66" t="s">
        <v>47</v>
      </c>
      <c r="AP7" s="67"/>
      <c r="AQ7" s="67"/>
      <c r="AR7" s="68"/>
      <c r="AS7" s="48" t="s">
        <v>43</v>
      </c>
      <c r="AT7" s="51" t="s">
        <v>47</v>
      </c>
      <c r="AU7" s="52"/>
      <c r="AV7" s="48" t="s">
        <v>43</v>
      </c>
      <c r="AW7" s="51" t="s">
        <v>47</v>
      </c>
      <c r="AX7" s="52"/>
      <c r="AY7" s="48" t="s">
        <v>43</v>
      </c>
      <c r="AZ7" s="51" t="s">
        <v>47</v>
      </c>
      <c r="BA7" s="52"/>
      <c r="BB7" s="48" t="s">
        <v>43</v>
      </c>
      <c r="BC7" s="51" t="s">
        <v>47</v>
      </c>
      <c r="BD7" s="52"/>
      <c r="BE7" s="48" t="s">
        <v>43</v>
      </c>
      <c r="BF7" s="51" t="s">
        <v>47</v>
      </c>
      <c r="BG7" s="52"/>
      <c r="BH7" s="48" t="s">
        <v>43</v>
      </c>
      <c r="BI7" s="51" t="s">
        <v>47</v>
      </c>
      <c r="BJ7" s="52"/>
      <c r="BK7" s="48" t="s">
        <v>43</v>
      </c>
      <c r="BL7" s="51" t="s">
        <v>47</v>
      </c>
      <c r="BM7" s="52"/>
      <c r="BN7" s="48" t="s">
        <v>43</v>
      </c>
      <c r="BO7" s="51" t="s">
        <v>47</v>
      </c>
      <c r="BP7" s="157"/>
      <c r="BQ7" s="157"/>
      <c r="BR7" s="52"/>
      <c r="BS7" s="48" t="s">
        <v>43</v>
      </c>
      <c r="BT7" s="51" t="s">
        <v>47</v>
      </c>
      <c r="BU7" s="52"/>
      <c r="BV7" s="48" t="s">
        <v>43</v>
      </c>
      <c r="BW7" s="51" t="s">
        <v>47</v>
      </c>
      <c r="BX7" s="52"/>
      <c r="BY7" s="48" t="s">
        <v>43</v>
      </c>
      <c r="BZ7" s="51" t="s">
        <v>47</v>
      </c>
      <c r="CA7" s="52"/>
      <c r="CB7" s="48" t="s">
        <v>43</v>
      </c>
      <c r="CC7" s="51" t="s">
        <v>47</v>
      </c>
      <c r="CD7" s="52"/>
      <c r="CE7" s="48" t="s">
        <v>43</v>
      </c>
      <c r="CF7" s="51" t="s">
        <v>47</v>
      </c>
      <c r="CG7" s="52"/>
      <c r="CH7" s="48" t="s">
        <v>43</v>
      </c>
      <c r="CI7" s="51" t="s">
        <v>47</v>
      </c>
      <c r="CJ7" s="52"/>
      <c r="CK7" s="48" t="s">
        <v>43</v>
      </c>
      <c r="CL7" s="51" t="s">
        <v>47</v>
      </c>
      <c r="CM7" s="52"/>
      <c r="CN7" s="48" t="s">
        <v>43</v>
      </c>
      <c r="CO7" s="51" t="s">
        <v>47</v>
      </c>
      <c r="CP7" s="52"/>
      <c r="CQ7" s="48" t="s">
        <v>43</v>
      </c>
      <c r="CR7" s="51" t="s">
        <v>47</v>
      </c>
      <c r="CS7" s="52"/>
      <c r="CT7" s="48" t="s">
        <v>43</v>
      </c>
      <c r="CU7" s="51" t="s">
        <v>47</v>
      </c>
      <c r="CV7" s="52"/>
      <c r="CW7" s="48" t="s">
        <v>43</v>
      </c>
      <c r="CX7" s="51" t="s">
        <v>47</v>
      </c>
      <c r="CY7" s="52"/>
      <c r="CZ7" s="48" t="s">
        <v>43</v>
      </c>
      <c r="DA7" s="51" t="s">
        <v>47</v>
      </c>
      <c r="DB7" s="52"/>
      <c r="DC7" s="48" t="s">
        <v>43</v>
      </c>
      <c r="DD7" s="51" t="s">
        <v>47</v>
      </c>
      <c r="DE7" s="52"/>
      <c r="DF7" s="50" t="s">
        <v>9</v>
      </c>
      <c r="DG7" s="48" t="s">
        <v>43</v>
      </c>
      <c r="DH7" s="51" t="s">
        <v>47</v>
      </c>
      <c r="DI7" s="52"/>
      <c r="DJ7" s="48" t="s">
        <v>43</v>
      </c>
      <c r="DK7" s="51" t="s">
        <v>47</v>
      </c>
      <c r="DL7" s="52"/>
      <c r="DM7" s="48" t="s">
        <v>43</v>
      </c>
      <c r="DN7" s="51" t="s">
        <v>47</v>
      </c>
      <c r="DO7" s="52"/>
      <c r="DP7" s="48" t="s">
        <v>43</v>
      </c>
      <c r="DQ7" s="51" t="s">
        <v>47</v>
      </c>
      <c r="DR7" s="52"/>
      <c r="DS7" s="48" t="s">
        <v>43</v>
      </c>
      <c r="DT7" s="51" t="s">
        <v>47</v>
      </c>
      <c r="DU7" s="52"/>
      <c r="DV7" s="159" t="s">
        <v>43</v>
      </c>
      <c r="DW7" s="51" t="s">
        <v>47</v>
      </c>
      <c r="DX7" s="52"/>
      <c r="DY7" s="159" t="s">
        <v>43</v>
      </c>
      <c r="DZ7" s="51" t="s">
        <v>47</v>
      </c>
      <c r="EA7" s="52"/>
      <c r="EB7" s="158" t="s">
        <v>9</v>
      </c>
      <c r="EC7" s="48" t="s">
        <v>43</v>
      </c>
      <c r="ED7" s="51" t="s">
        <v>47</v>
      </c>
      <c r="EE7" s="52"/>
    </row>
    <row r="8" spans="1:135" s="15" customFormat="1" ht="95.25" customHeight="1">
      <c r="A8" s="135"/>
      <c r="B8" s="135"/>
      <c r="C8" s="138"/>
      <c r="D8" s="138"/>
      <c r="E8" s="49"/>
      <c r="F8" s="47" t="s">
        <v>67</v>
      </c>
      <c r="G8" s="14" t="s">
        <v>68</v>
      </c>
      <c r="H8" s="25" t="s">
        <v>69</v>
      </c>
      <c r="I8" s="14" t="s">
        <v>46</v>
      </c>
      <c r="J8" s="49"/>
      <c r="K8" s="47" t="s">
        <v>67</v>
      </c>
      <c r="L8" s="14" t="s">
        <v>68</v>
      </c>
      <c r="M8" s="25" t="s">
        <v>69</v>
      </c>
      <c r="N8" s="14" t="s">
        <v>46</v>
      </c>
      <c r="O8" s="49"/>
      <c r="P8" s="47" t="s">
        <v>67</v>
      </c>
      <c r="Q8" s="14" t="s">
        <v>68</v>
      </c>
      <c r="R8" s="25" t="s">
        <v>69</v>
      </c>
      <c r="S8" s="14" t="s">
        <v>46</v>
      </c>
      <c r="T8" s="49"/>
      <c r="U8" s="47" t="s">
        <v>67</v>
      </c>
      <c r="V8" s="14" t="s">
        <v>68</v>
      </c>
      <c r="W8" s="25" t="s">
        <v>69</v>
      </c>
      <c r="X8" s="14" t="s">
        <v>46</v>
      </c>
      <c r="Y8" s="49"/>
      <c r="Z8" s="47" t="s">
        <v>67</v>
      </c>
      <c r="AA8" s="14" t="s">
        <v>68</v>
      </c>
      <c r="AB8" s="25" t="s">
        <v>69</v>
      </c>
      <c r="AC8" s="14" t="s">
        <v>46</v>
      </c>
      <c r="AD8" s="49"/>
      <c r="AE8" s="47" t="s">
        <v>67</v>
      </c>
      <c r="AF8" s="14" t="s">
        <v>68</v>
      </c>
      <c r="AG8" s="25" t="s">
        <v>69</v>
      </c>
      <c r="AH8" s="14" t="s">
        <v>46</v>
      </c>
      <c r="AI8" s="49"/>
      <c r="AJ8" s="47" t="s">
        <v>67</v>
      </c>
      <c r="AK8" s="14" t="s">
        <v>68</v>
      </c>
      <c r="AL8" s="25" t="s">
        <v>69</v>
      </c>
      <c r="AM8" s="14" t="s">
        <v>46</v>
      </c>
      <c r="AN8" s="49"/>
      <c r="AO8" s="47" t="s">
        <v>67</v>
      </c>
      <c r="AP8" s="14" t="s">
        <v>68</v>
      </c>
      <c r="AQ8" s="25" t="s">
        <v>69</v>
      </c>
      <c r="AR8" s="14" t="s">
        <v>46</v>
      </c>
      <c r="AS8" s="49"/>
      <c r="AT8" s="47" t="s">
        <v>67</v>
      </c>
      <c r="AU8" s="14" t="s">
        <v>68</v>
      </c>
      <c r="AV8" s="49"/>
      <c r="AW8" s="47" t="s">
        <v>67</v>
      </c>
      <c r="AX8" s="14" t="s">
        <v>68</v>
      </c>
      <c r="AY8" s="49"/>
      <c r="AZ8" s="47" t="s">
        <v>67</v>
      </c>
      <c r="BA8" s="14" t="s">
        <v>68</v>
      </c>
      <c r="BB8" s="49"/>
      <c r="BC8" s="47" t="s">
        <v>67</v>
      </c>
      <c r="BD8" s="14" t="s">
        <v>68</v>
      </c>
      <c r="BE8" s="49"/>
      <c r="BF8" s="47" t="s">
        <v>67</v>
      </c>
      <c r="BG8" s="14" t="s">
        <v>68</v>
      </c>
      <c r="BH8" s="49"/>
      <c r="BI8" s="47" t="s">
        <v>67</v>
      </c>
      <c r="BJ8" s="14" t="s">
        <v>68</v>
      </c>
      <c r="BK8" s="49"/>
      <c r="BL8" s="47" t="s">
        <v>67</v>
      </c>
      <c r="BM8" s="14" t="s">
        <v>68</v>
      </c>
      <c r="BN8" s="49"/>
      <c r="BO8" s="47" t="s">
        <v>67</v>
      </c>
      <c r="BP8" s="14" t="s">
        <v>68</v>
      </c>
      <c r="BQ8" s="25" t="s">
        <v>69</v>
      </c>
      <c r="BR8" s="14" t="s">
        <v>46</v>
      </c>
      <c r="BS8" s="49"/>
      <c r="BT8" s="47" t="s">
        <v>67</v>
      </c>
      <c r="BU8" s="14" t="s">
        <v>68</v>
      </c>
      <c r="BV8" s="49"/>
      <c r="BW8" s="47" t="s">
        <v>67</v>
      </c>
      <c r="BX8" s="14" t="s">
        <v>68</v>
      </c>
      <c r="BY8" s="49"/>
      <c r="BZ8" s="47" t="s">
        <v>67</v>
      </c>
      <c r="CA8" s="14" t="s">
        <v>68</v>
      </c>
      <c r="CB8" s="49"/>
      <c r="CC8" s="47" t="s">
        <v>67</v>
      </c>
      <c r="CD8" s="14" t="s">
        <v>68</v>
      </c>
      <c r="CE8" s="49"/>
      <c r="CF8" s="47" t="s">
        <v>67</v>
      </c>
      <c r="CG8" s="14" t="s">
        <v>68</v>
      </c>
      <c r="CH8" s="49"/>
      <c r="CI8" s="47" t="s">
        <v>67</v>
      </c>
      <c r="CJ8" s="14" t="s">
        <v>68</v>
      </c>
      <c r="CK8" s="49"/>
      <c r="CL8" s="47" t="s">
        <v>67</v>
      </c>
      <c r="CM8" s="14" t="s">
        <v>68</v>
      </c>
      <c r="CN8" s="49"/>
      <c r="CO8" s="47" t="s">
        <v>67</v>
      </c>
      <c r="CP8" s="14" t="s">
        <v>68</v>
      </c>
      <c r="CQ8" s="49"/>
      <c r="CR8" s="47" t="s">
        <v>67</v>
      </c>
      <c r="CS8" s="14" t="s">
        <v>68</v>
      </c>
      <c r="CT8" s="49"/>
      <c r="CU8" s="47" t="s">
        <v>67</v>
      </c>
      <c r="CV8" s="14" t="s">
        <v>68</v>
      </c>
      <c r="CW8" s="49"/>
      <c r="CX8" s="47" t="s">
        <v>67</v>
      </c>
      <c r="CY8" s="14" t="s">
        <v>68</v>
      </c>
      <c r="CZ8" s="49"/>
      <c r="DA8" s="24" t="s">
        <v>65</v>
      </c>
      <c r="DB8" s="14" t="s">
        <v>48</v>
      </c>
      <c r="DC8" s="49"/>
      <c r="DD8" s="24" t="s">
        <v>65</v>
      </c>
      <c r="DE8" s="14" t="s">
        <v>48</v>
      </c>
      <c r="DF8" s="50"/>
      <c r="DG8" s="49"/>
      <c r="DH8" s="47" t="s">
        <v>67</v>
      </c>
      <c r="DI8" s="14" t="s">
        <v>68</v>
      </c>
      <c r="DJ8" s="49"/>
      <c r="DK8" s="47" t="s">
        <v>67</v>
      </c>
      <c r="DL8" s="14" t="s">
        <v>68</v>
      </c>
      <c r="DM8" s="49"/>
      <c r="DN8" s="47" t="s">
        <v>67</v>
      </c>
      <c r="DO8" s="14" t="s">
        <v>68</v>
      </c>
      <c r="DP8" s="49"/>
      <c r="DQ8" s="47" t="s">
        <v>67</v>
      </c>
      <c r="DR8" s="14" t="s">
        <v>68</v>
      </c>
      <c r="DS8" s="49"/>
      <c r="DT8" s="47" t="s">
        <v>67</v>
      </c>
      <c r="DU8" s="14" t="s">
        <v>68</v>
      </c>
      <c r="DV8" s="160"/>
      <c r="DW8" s="47" t="s">
        <v>67</v>
      </c>
      <c r="DX8" s="14" t="s">
        <v>68</v>
      </c>
      <c r="DY8" s="160"/>
      <c r="DZ8" s="47" t="s">
        <v>67</v>
      </c>
      <c r="EA8" s="14" t="s">
        <v>68</v>
      </c>
      <c r="EB8" s="158"/>
      <c r="EC8" s="49"/>
      <c r="ED8" s="47" t="s">
        <v>67</v>
      </c>
      <c r="EE8" s="14" t="s">
        <v>68</v>
      </c>
    </row>
    <row r="9" spans="1:135" s="19" customFormat="1" ht="15" customHeight="1">
      <c r="A9" s="16"/>
      <c r="B9" s="17">
        <v>1</v>
      </c>
      <c r="C9" s="18">
        <v>2</v>
      </c>
      <c r="D9" s="17">
        <v>3</v>
      </c>
      <c r="E9" s="18">
        <v>4</v>
      </c>
      <c r="F9" s="17">
        <v>5</v>
      </c>
      <c r="G9" s="18">
        <v>6</v>
      </c>
      <c r="H9" s="17">
        <v>7</v>
      </c>
      <c r="I9" s="18">
        <v>8</v>
      </c>
      <c r="J9" s="17">
        <v>9</v>
      </c>
      <c r="K9" s="18">
        <v>10</v>
      </c>
      <c r="L9" s="17">
        <v>11</v>
      </c>
      <c r="M9" s="18">
        <v>12</v>
      </c>
      <c r="N9" s="17">
        <v>13</v>
      </c>
      <c r="O9" s="18">
        <v>14</v>
      </c>
      <c r="P9" s="17">
        <v>15</v>
      </c>
      <c r="Q9" s="18">
        <v>16</v>
      </c>
      <c r="R9" s="17">
        <v>17</v>
      </c>
      <c r="S9" s="18">
        <v>18</v>
      </c>
      <c r="T9" s="17">
        <v>19</v>
      </c>
      <c r="U9" s="18">
        <v>20</v>
      </c>
      <c r="V9" s="17">
        <v>21</v>
      </c>
      <c r="W9" s="18">
        <v>22</v>
      </c>
      <c r="X9" s="17">
        <v>23</v>
      </c>
      <c r="Y9" s="18">
        <v>24</v>
      </c>
      <c r="Z9" s="17">
        <v>25</v>
      </c>
      <c r="AA9" s="18">
        <v>26</v>
      </c>
      <c r="AB9" s="17">
        <v>27</v>
      </c>
      <c r="AC9" s="18">
        <v>28</v>
      </c>
      <c r="AD9" s="17">
        <v>29</v>
      </c>
      <c r="AE9" s="18">
        <v>30</v>
      </c>
      <c r="AF9" s="17">
        <v>31</v>
      </c>
      <c r="AG9" s="18">
        <v>32</v>
      </c>
      <c r="AH9" s="17">
        <v>33</v>
      </c>
      <c r="AI9" s="18">
        <v>34</v>
      </c>
      <c r="AJ9" s="17">
        <v>35</v>
      </c>
      <c r="AK9" s="18">
        <v>36</v>
      </c>
      <c r="AL9" s="17">
        <v>37</v>
      </c>
      <c r="AM9" s="18">
        <v>38</v>
      </c>
      <c r="AN9" s="17">
        <v>39</v>
      </c>
      <c r="AO9" s="18">
        <v>40</v>
      </c>
      <c r="AP9" s="17">
        <v>41</v>
      </c>
      <c r="AQ9" s="18">
        <v>42</v>
      </c>
      <c r="AR9" s="17">
        <v>43</v>
      </c>
      <c r="AS9" s="18">
        <v>44</v>
      </c>
      <c r="AT9" s="17">
        <v>45</v>
      </c>
      <c r="AU9" s="18">
        <v>46</v>
      </c>
      <c r="AV9" s="17">
        <v>47</v>
      </c>
      <c r="AW9" s="18">
        <v>48</v>
      </c>
      <c r="AX9" s="17">
        <v>49</v>
      </c>
      <c r="AY9" s="18">
        <v>50</v>
      </c>
      <c r="AZ9" s="17">
        <v>51</v>
      </c>
      <c r="BA9" s="18">
        <v>52</v>
      </c>
      <c r="BB9" s="17">
        <v>53</v>
      </c>
      <c r="BC9" s="18">
        <v>54</v>
      </c>
      <c r="BD9" s="17">
        <v>55</v>
      </c>
      <c r="BE9" s="18">
        <v>56</v>
      </c>
      <c r="BF9" s="17">
        <v>57</v>
      </c>
      <c r="BG9" s="18">
        <v>58</v>
      </c>
      <c r="BH9" s="17">
        <v>59</v>
      </c>
      <c r="BI9" s="18">
        <v>60</v>
      </c>
      <c r="BJ9" s="17">
        <v>61</v>
      </c>
      <c r="BK9" s="18">
        <v>62</v>
      </c>
      <c r="BL9" s="17">
        <v>63</v>
      </c>
      <c r="BM9" s="18">
        <v>64</v>
      </c>
      <c r="BN9" s="17">
        <v>65</v>
      </c>
      <c r="BO9" s="18">
        <v>66</v>
      </c>
      <c r="BP9" s="17">
        <v>67</v>
      </c>
      <c r="BQ9" s="18">
        <v>68</v>
      </c>
      <c r="BR9" s="17">
        <v>69</v>
      </c>
      <c r="BS9" s="18">
        <v>70</v>
      </c>
      <c r="BT9" s="17">
        <v>71</v>
      </c>
      <c r="BU9" s="18">
        <v>72</v>
      </c>
      <c r="BV9" s="17">
        <v>73</v>
      </c>
      <c r="BW9" s="18">
        <v>74</v>
      </c>
      <c r="BX9" s="17">
        <v>75</v>
      </c>
      <c r="BY9" s="18">
        <v>76</v>
      </c>
      <c r="BZ9" s="17">
        <v>77</v>
      </c>
      <c r="CA9" s="18">
        <v>78</v>
      </c>
      <c r="CB9" s="17">
        <v>79</v>
      </c>
      <c r="CC9" s="18">
        <v>80</v>
      </c>
      <c r="CD9" s="17">
        <v>81</v>
      </c>
      <c r="CE9" s="18">
        <v>82</v>
      </c>
      <c r="CF9" s="17">
        <v>83</v>
      </c>
      <c r="CG9" s="18">
        <v>84</v>
      </c>
      <c r="CH9" s="17">
        <v>85</v>
      </c>
      <c r="CI9" s="18">
        <v>86</v>
      </c>
      <c r="CJ9" s="17">
        <v>87</v>
      </c>
      <c r="CK9" s="18">
        <v>88</v>
      </c>
      <c r="CL9" s="17">
        <v>89</v>
      </c>
      <c r="CM9" s="18">
        <v>90</v>
      </c>
      <c r="CN9" s="17">
        <v>91</v>
      </c>
      <c r="CO9" s="18">
        <v>92</v>
      </c>
      <c r="CP9" s="17">
        <v>93</v>
      </c>
      <c r="CQ9" s="18">
        <v>94</v>
      </c>
      <c r="CR9" s="17">
        <v>95</v>
      </c>
      <c r="CS9" s="18">
        <v>96</v>
      </c>
      <c r="CT9" s="17">
        <v>97</v>
      </c>
      <c r="CU9" s="18">
        <v>98</v>
      </c>
      <c r="CV9" s="17">
        <v>99</v>
      </c>
      <c r="CW9" s="18">
        <v>100</v>
      </c>
      <c r="CX9" s="17">
        <v>101</v>
      </c>
      <c r="CY9" s="18">
        <v>102</v>
      </c>
      <c r="CZ9" s="17">
        <v>103</v>
      </c>
      <c r="DA9" s="18">
        <v>104</v>
      </c>
      <c r="DB9" s="17">
        <v>105</v>
      </c>
      <c r="DC9" s="18">
        <v>106</v>
      </c>
      <c r="DD9" s="17">
        <v>107</v>
      </c>
      <c r="DE9" s="18">
        <v>108</v>
      </c>
      <c r="DF9" s="17">
        <v>109</v>
      </c>
      <c r="DG9" s="18">
        <v>110</v>
      </c>
      <c r="DH9" s="17">
        <v>111</v>
      </c>
      <c r="DI9" s="18">
        <v>112</v>
      </c>
      <c r="DJ9" s="17">
        <v>113</v>
      </c>
      <c r="DK9" s="18">
        <v>114</v>
      </c>
      <c r="DL9" s="17">
        <v>115</v>
      </c>
      <c r="DM9" s="18">
        <v>116</v>
      </c>
      <c r="DN9" s="17">
        <v>117</v>
      </c>
      <c r="DO9" s="18">
        <v>118</v>
      </c>
      <c r="DP9" s="17">
        <v>119</v>
      </c>
      <c r="DQ9" s="18">
        <v>120</v>
      </c>
      <c r="DR9" s="17">
        <v>121</v>
      </c>
      <c r="DS9" s="18">
        <v>122</v>
      </c>
      <c r="DT9" s="17">
        <v>123</v>
      </c>
      <c r="DU9" s="18">
        <v>124</v>
      </c>
      <c r="DV9" s="17">
        <v>125</v>
      </c>
      <c r="DW9" s="18">
        <v>126</v>
      </c>
      <c r="DX9" s="17">
        <v>127</v>
      </c>
      <c r="DY9" s="18">
        <v>128</v>
      </c>
      <c r="DZ9" s="17">
        <v>129</v>
      </c>
      <c r="EA9" s="18">
        <v>130</v>
      </c>
      <c r="EB9" s="17">
        <v>131</v>
      </c>
      <c r="EC9" s="18">
        <v>132</v>
      </c>
      <c r="ED9" s="17">
        <v>133</v>
      </c>
      <c r="EE9" s="18">
        <v>134</v>
      </c>
    </row>
    <row r="10" spans="1:135" s="43" customFormat="1" ht="20.25" customHeight="1">
      <c r="A10" s="29">
        <v>1</v>
      </c>
      <c r="B10" s="30" t="s">
        <v>49</v>
      </c>
      <c r="C10" s="31">
        <v>303712.4036</v>
      </c>
      <c r="D10" s="31">
        <v>271619.9688</v>
      </c>
      <c r="E10" s="32">
        <f>DG10+EC10-DY10</f>
        <v>2302190.9000000004</v>
      </c>
      <c r="F10" s="31">
        <f>DH10+ED10-DZ10</f>
        <v>444503.25000000006</v>
      </c>
      <c r="G10" s="27">
        <f aca="true" t="shared" si="0" ref="G10:G17">DI10+EE10-EA10</f>
        <v>180566.68300000002</v>
      </c>
      <c r="H10" s="27">
        <f>G10/F10*100</f>
        <v>40.62212885957527</v>
      </c>
      <c r="I10" s="27">
        <f>G10/E10*100</f>
        <v>7.843254136744264</v>
      </c>
      <c r="J10" s="27">
        <f aca="true" t="shared" si="1" ref="J10:L17">T10+Y10+AD10+AI10+AN10+AS10+BK10+BS10+BV10+BY10+CB10+CE10+CK10+CN10+CT10+CW10+DC10</f>
        <v>687888.5</v>
      </c>
      <c r="K10" s="27">
        <f t="shared" si="1"/>
        <v>68812.29999999999</v>
      </c>
      <c r="L10" s="27">
        <f t="shared" si="1"/>
        <v>43669.68299999999</v>
      </c>
      <c r="M10" s="27">
        <f>L10/K10*100</f>
        <v>63.462030770661634</v>
      </c>
      <c r="N10" s="27">
        <f>L10/J10*100</f>
        <v>6.348366486719867</v>
      </c>
      <c r="O10" s="27">
        <f aca="true" t="shared" si="2" ref="O10:Q17">T10+AD10</f>
        <v>198800</v>
      </c>
      <c r="P10" s="27">
        <f t="shared" si="2"/>
        <v>28400.2</v>
      </c>
      <c r="Q10" s="27">
        <f t="shared" si="2"/>
        <v>21901.802</v>
      </c>
      <c r="R10" s="27">
        <f>Q10/P10*100</f>
        <v>77.11847803888705</v>
      </c>
      <c r="S10" s="34">
        <f>Q10/O10*100</f>
        <v>11.017003018108653</v>
      </c>
      <c r="T10" s="35">
        <v>19300</v>
      </c>
      <c r="U10" s="27">
        <v>6250.2</v>
      </c>
      <c r="V10" s="27">
        <v>4841.19</v>
      </c>
      <c r="W10" s="27">
        <f aca="true" t="shared" si="3" ref="W10:W18">V10/U10*100</f>
        <v>77.45656139003552</v>
      </c>
      <c r="X10" s="34">
        <f aca="true" t="shared" si="4" ref="X10:X18">V10/T10*100</f>
        <v>25.083886010362693</v>
      </c>
      <c r="Y10" s="35">
        <v>16900</v>
      </c>
      <c r="Z10" s="26">
        <v>3120.2</v>
      </c>
      <c r="AA10" s="27">
        <v>2231.8893</v>
      </c>
      <c r="AB10" s="27">
        <f>AA10/Z10*100</f>
        <v>71.53032818409076</v>
      </c>
      <c r="AC10" s="34">
        <f aca="true" t="shared" si="5" ref="AC10:AC18">AA10/Y10*100</f>
        <v>13.206445562130176</v>
      </c>
      <c r="AD10" s="35">
        <v>179500</v>
      </c>
      <c r="AE10" s="26">
        <v>22150</v>
      </c>
      <c r="AF10" s="27">
        <v>17060.612</v>
      </c>
      <c r="AG10" s="27">
        <f>AF10/AE10*100</f>
        <v>77.02307900677201</v>
      </c>
      <c r="AH10" s="34">
        <f>AF10/AD10*100</f>
        <v>9.50451922005571</v>
      </c>
      <c r="AI10" s="35">
        <v>39940.4</v>
      </c>
      <c r="AJ10" s="26">
        <v>12196.5</v>
      </c>
      <c r="AK10" s="27">
        <v>8821.803</v>
      </c>
      <c r="AL10" s="27">
        <f>AK10/AJ10*100</f>
        <v>72.33061124092977</v>
      </c>
      <c r="AM10" s="34">
        <f aca="true" t="shared" si="6" ref="AM10:AM18">AK10/AI10*100</f>
        <v>22.087417752451152</v>
      </c>
      <c r="AN10" s="36">
        <v>12700</v>
      </c>
      <c r="AO10" s="26">
        <v>1593.5</v>
      </c>
      <c r="AP10" s="27">
        <v>801.5</v>
      </c>
      <c r="AQ10" s="27">
        <f>AP10/AO10*100</f>
        <v>50.29808597427048</v>
      </c>
      <c r="AR10" s="34">
        <f aca="true" t="shared" si="7" ref="AR10:AR18">AP10/AN10*100</f>
        <v>6.311023622047244</v>
      </c>
      <c r="AS10" s="36">
        <v>0</v>
      </c>
      <c r="AT10" s="36">
        <v>0</v>
      </c>
      <c r="AU10" s="34">
        <v>0</v>
      </c>
      <c r="AV10" s="34">
        <v>0</v>
      </c>
      <c r="AW10" s="34">
        <v>0</v>
      </c>
      <c r="AX10" s="34">
        <v>0</v>
      </c>
      <c r="AY10" s="27">
        <v>1492763.8</v>
      </c>
      <c r="AZ10" s="27">
        <v>373190.95</v>
      </c>
      <c r="BA10" s="34">
        <v>124397</v>
      </c>
      <c r="BB10" s="37">
        <v>0</v>
      </c>
      <c r="BC10" s="37">
        <v>0</v>
      </c>
      <c r="BD10" s="37">
        <v>0</v>
      </c>
      <c r="BE10" s="27">
        <v>0</v>
      </c>
      <c r="BF10" s="38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27">
        <f aca="true" t="shared" si="8" ref="BN10:BO17">BS10+BV10+BY10+CB10</f>
        <v>221990</v>
      </c>
      <c r="BO10" s="27">
        <f t="shared" si="8"/>
        <v>8144</v>
      </c>
      <c r="BP10" s="27">
        <f aca="true" t="shared" si="9" ref="BP10:BP17">BU10+BX10+CA10+CD10</f>
        <v>2241.754</v>
      </c>
      <c r="BQ10" s="27">
        <f>BP10/BO10*100</f>
        <v>27.5264489194499</v>
      </c>
      <c r="BR10" s="34">
        <f>BP10/BN10*100</f>
        <v>1.0098445875940358</v>
      </c>
      <c r="BS10" s="35">
        <v>91000</v>
      </c>
      <c r="BT10" s="35">
        <v>5225</v>
      </c>
      <c r="BU10" s="27">
        <v>1017.791</v>
      </c>
      <c r="BV10" s="34">
        <v>0</v>
      </c>
      <c r="BW10" s="34">
        <v>0</v>
      </c>
      <c r="BX10" s="27">
        <v>0</v>
      </c>
      <c r="BY10" s="34">
        <v>124400</v>
      </c>
      <c r="BZ10" s="26">
        <v>1620</v>
      </c>
      <c r="CA10" s="34">
        <v>812.638</v>
      </c>
      <c r="CB10" s="35">
        <v>6590</v>
      </c>
      <c r="CC10" s="26">
        <v>1299</v>
      </c>
      <c r="CD10" s="34">
        <v>411.325</v>
      </c>
      <c r="CE10" s="34">
        <v>0</v>
      </c>
      <c r="CF10" s="34">
        <v>0</v>
      </c>
      <c r="CG10" s="34">
        <v>0</v>
      </c>
      <c r="CH10" s="34">
        <v>7357</v>
      </c>
      <c r="CI10" s="26">
        <v>0</v>
      </c>
      <c r="CJ10" s="34">
        <v>0</v>
      </c>
      <c r="CK10" s="35">
        <v>0</v>
      </c>
      <c r="CL10" s="26">
        <v>0</v>
      </c>
      <c r="CM10" s="34">
        <v>0</v>
      </c>
      <c r="CN10" s="35">
        <v>180558.1</v>
      </c>
      <c r="CO10" s="26">
        <v>12500</v>
      </c>
      <c r="CP10" s="44">
        <v>5270.0487</v>
      </c>
      <c r="CQ10" s="34">
        <v>100000</v>
      </c>
      <c r="CR10" s="26">
        <v>10200</v>
      </c>
      <c r="CS10" s="45">
        <v>5142.0487</v>
      </c>
      <c r="CT10" s="35">
        <v>10000</v>
      </c>
      <c r="CU10" s="26">
        <v>858.9</v>
      </c>
      <c r="CV10" s="34">
        <v>858.886</v>
      </c>
      <c r="CW10" s="34">
        <v>5000</v>
      </c>
      <c r="CX10" s="26">
        <v>1500</v>
      </c>
      <c r="CY10" s="34">
        <v>1500</v>
      </c>
      <c r="CZ10" s="34">
        <v>30000</v>
      </c>
      <c r="DA10" s="26">
        <v>2500</v>
      </c>
      <c r="DB10" s="34">
        <v>2500</v>
      </c>
      <c r="DC10" s="34">
        <v>2000</v>
      </c>
      <c r="DD10" s="26">
        <v>499</v>
      </c>
      <c r="DE10" s="34">
        <v>42</v>
      </c>
      <c r="DF10" s="34">
        <v>0</v>
      </c>
      <c r="DG10" s="27">
        <f aca="true" t="shared" si="10" ref="DG10:DH17">T10+Y10+AD10+AI10+AN10+AS10+AV10+AY10+BB10+BE10+BH10+BK10+BS10+BV10+BY10+CB10+CE10+CH10+CK10+CN10+CT10+CW10+CZ10+DC10</f>
        <v>2218009.3000000003</v>
      </c>
      <c r="DH10" s="27">
        <f t="shared" si="10"/>
        <v>444503.25000000006</v>
      </c>
      <c r="DI10" s="27">
        <f aca="true" t="shared" si="11" ref="DI10:DI18">V10+AA10+AF10+AK10+AP10+AU10+AX10+BA10+BD10+BG10+BJ10+BM10+BU10+BX10+CA10+CD10+CG10+CJ10+CM10+CP10+CV10+CY10+DB10+DE10+DF10</f>
        <v>170566.68300000002</v>
      </c>
      <c r="DJ10" s="34">
        <v>0</v>
      </c>
      <c r="DK10" s="34">
        <v>0</v>
      </c>
      <c r="DL10" s="34">
        <v>0</v>
      </c>
      <c r="DM10" s="26">
        <v>54181.6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30000</v>
      </c>
      <c r="DT10" s="26">
        <v>0</v>
      </c>
      <c r="DU10" s="26">
        <v>10000</v>
      </c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34">
        <v>0</v>
      </c>
      <c r="EC10" s="27">
        <f aca="true" t="shared" si="12" ref="EC10:ED17">DJ10+DM10+DP10+DS10+DV10+DY10</f>
        <v>84181.6</v>
      </c>
      <c r="ED10" s="27">
        <f t="shared" si="12"/>
        <v>0</v>
      </c>
      <c r="EE10" s="27">
        <f aca="true" t="shared" si="13" ref="EE10:EE17">DL10+DO10+DR10+DU10+DX10+EA10+EB10</f>
        <v>10000</v>
      </c>
    </row>
    <row r="11" spans="1:135" s="43" customFormat="1" ht="20.25" customHeight="1">
      <c r="A11" s="29">
        <v>2</v>
      </c>
      <c r="B11" s="30" t="s">
        <v>50</v>
      </c>
      <c r="C11" s="31">
        <v>39364.3354</v>
      </c>
      <c r="D11" s="31">
        <v>47202.1549</v>
      </c>
      <c r="E11" s="32">
        <f aca="true" t="shared" si="14" ref="E11:E17">DG11+EC11-DY11</f>
        <v>541340</v>
      </c>
      <c r="F11" s="31">
        <f aca="true" t="shared" si="15" ref="F11:F17">DH11+ED11-DZ11</f>
        <v>114923.775</v>
      </c>
      <c r="G11" s="27">
        <f t="shared" si="0"/>
        <v>63220.9168</v>
      </c>
      <c r="H11" s="27">
        <f aca="true" t="shared" si="16" ref="H11:H17">G11/F11*100</f>
        <v>55.01117310147531</v>
      </c>
      <c r="I11" s="27">
        <f aca="true" t="shared" si="17" ref="I11:I17">G11/E11*100</f>
        <v>11.678596963091588</v>
      </c>
      <c r="J11" s="27">
        <f t="shared" si="1"/>
        <v>345880.2</v>
      </c>
      <c r="K11" s="27">
        <f t="shared" si="1"/>
        <v>67791.7</v>
      </c>
      <c r="L11" s="27">
        <f t="shared" si="1"/>
        <v>47510.2168</v>
      </c>
      <c r="M11" s="27">
        <f aca="true" t="shared" si="18" ref="M11:M17">L11/K11*100</f>
        <v>70.08264551560147</v>
      </c>
      <c r="N11" s="27">
        <f aca="true" t="shared" si="19" ref="N11:N17">L11/J11*100</f>
        <v>13.736032533807949</v>
      </c>
      <c r="O11" s="27">
        <f t="shared" si="2"/>
        <v>84000</v>
      </c>
      <c r="P11" s="27">
        <f t="shared" si="2"/>
        <v>26500.8</v>
      </c>
      <c r="Q11" s="27">
        <f t="shared" si="2"/>
        <v>19587.0321</v>
      </c>
      <c r="R11" s="27">
        <f aca="true" t="shared" si="20" ref="R11:R17">Q11/P11*100</f>
        <v>73.91109740083319</v>
      </c>
      <c r="S11" s="34">
        <f aca="true" t="shared" si="21" ref="S11:S17">Q11/O11*100</f>
        <v>23.317895357142856</v>
      </c>
      <c r="T11" s="35">
        <v>7000</v>
      </c>
      <c r="U11" s="27">
        <v>3650</v>
      </c>
      <c r="V11" s="27">
        <v>3321.9541</v>
      </c>
      <c r="W11" s="27">
        <f t="shared" si="3"/>
        <v>91.01244109589041</v>
      </c>
      <c r="X11" s="34">
        <f t="shared" si="4"/>
        <v>47.45648714285714</v>
      </c>
      <c r="Y11" s="35">
        <v>1000</v>
      </c>
      <c r="Z11" s="26">
        <v>240.2</v>
      </c>
      <c r="AA11" s="27">
        <v>58.2597</v>
      </c>
      <c r="AB11" s="27">
        <f aca="true" t="shared" si="22" ref="AB11:AB17">AA11/Z11*100</f>
        <v>24.254662781015824</v>
      </c>
      <c r="AC11" s="34">
        <f t="shared" si="5"/>
        <v>5.825970000000001</v>
      </c>
      <c r="AD11" s="35">
        <v>77000</v>
      </c>
      <c r="AE11" s="26">
        <v>22850.8</v>
      </c>
      <c r="AF11" s="27">
        <v>16265.078</v>
      </c>
      <c r="AG11" s="27">
        <f aca="true" t="shared" si="23" ref="AG11:AG17">AF11/AE11*100</f>
        <v>71.17946855252333</v>
      </c>
      <c r="AH11" s="34">
        <f aca="true" t="shared" si="24" ref="AH11:AH17">AF11/AD11*100</f>
        <v>21.12347792207792</v>
      </c>
      <c r="AI11" s="35">
        <v>7430.2</v>
      </c>
      <c r="AJ11" s="26">
        <v>2915</v>
      </c>
      <c r="AK11" s="27">
        <v>1388.15</v>
      </c>
      <c r="AL11" s="27">
        <f aca="true" t="shared" si="25" ref="AL11:AL17">AK11/AJ11*100</f>
        <v>47.62092624356776</v>
      </c>
      <c r="AM11" s="34">
        <f t="shared" si="6"/>
        <v>18.682538828026164</v>
      </c>
      <c r="AN11" s="36">
        <v>800</v>
      </c>
      <c r="AO11" s="26">
        <v>127</v>
      </c>
      <c r="AP11" s="27">
        <v>36</v>
      </c>
      <c r="AQ11" s="27">
        <f aca="true" t="shared" si="26" ref="AQ11:AQ17">AP11/AO11*100</f>
        <v>28.346456692913385</v>
      </c>
      <c r="AR11" s="34">
        <f t="shared" si="7"/>
        <v>4.5</v>
      </c>
      <c r="AS11" s="36">
        <v>0</v>
      </c>
      <c r="AT11" s="36">
        <v>0</v>
      </c>
      <c r="AU11" s="34">
        <v>0</v>
      </c>
      <c r="AV11" s="34">
        <v>0</v>
      </c>
      <c r="AW11" s="34">
        <v>0</v>
      </c>
      <c r="AX11" s="34">
        <v>0</v>
      </c>
      <c r="AY11" s="27">
        <v>188528.3</v>
      </c>
      <c r="AZ11" s="27">
        <v>47132.075</v>
      </c>
      <c r="BA11" s="34">
        <v>15710.7</v>
      </c>
      <c r="BB11" s="37">
        <v>0</v>
      </c>
      <c r="BC11" s="37">
        <v>0</v>
      </c>
      <c r="BD11" s="37">
        <v>0</v>
      </c>
      <c r="BE11" s="27">
        <v>3267</v>
      </c>
      <c r="BF11" s="38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27">
        <f t="shared" si="8"/>
        <v>126500</v>
      </c>
      <c r="BO11" s="27">
        <f t="shared" si="8"/>
        <v>37245</v>
      </c>
      <c r="BP11" s="27">
        <f t="shared" si="9"/>
        <v>26034.605</v>
      </c>
      <c r="BQ11" s="27">
        <f aca="true" t="shared" si="27" ref="BQ11:BQ17">BP11/BO11*100</f>
        <v>69.90093972345281</v>
      </c>
      <c r="BR11" s="34">
        <f aca="true" t="shared" si="28" ref="BR11:BR18">BP11/BN11*100</f>
        <v>20.580715415019764</v>
      </c>
      <c r="BS11" s="35">
        <v>11000</v>
      </c>
      <c r="BT11" s="35">
        <v>1850</v>
      </c>
      <c r="BU11" s="27">
        <v>453.697</v>
      </c>
      <c r="BV11" s="34">
        <v>0</v>
      </c>
      <c r="BW11" s="34">
        <v>0</v>
      </c>
      <c r="BX11" s="27">
        <v>0</v>
      </c>
      <c r="BY11" s="34">
        <v>109000</v>
      </c>
      <c r="BZ11" s="26">
        <v>33770</v>
      </c>
      <c r="CA11" s="34">
        <v>25337.428</v>
      </c>
      <c r="CB11" s="35">
        <v>6500</v>
      </c>
      <c r="CC11" s="26">
        <v>1625</v>
      </c>
      <c r="CD11" s="34">
        <v>243.48</v>
      </c>
      <c r="CE11" s="34">
        <v>0</v>
      </c>
      <c r="CF11" s="34">
        <v>0</v>
      </c>
      <c r="CG11" s="34">
        <v>0</v>
      </c>
      <c r="CH11" s="34">
        <v>3664.5</v>
      </c>
      <c r="CI11" s="26">
        <v>0</v>
      </c>
      <c r="CJ11" s="34">
        <v>0</v>
      </c>
      <c r="CK11" s="39">
        <v>0</v>
      </c>
      <c r="CL11" s="26">
        <v>0</v>
      </c>
      <c r="CM11" s="34">
        <v>0</v>
      </c>
      <c r="CN11" s="35">
        <v>7150</v>
      </c>
      <c r="CO11" s="26">
        <v>450</v>
      </c>
      <c r="CP11" s="45">
        <v>132.5</v>
      </c>
      <c r="CQ11" s="34">
        <v>0</v>
      </c>
      <c r="CR11" s="26">
        <v>0</v>
      </c>
      <c r="CS11" s="45">
        <v>0</v>
      </c>
      <c r="CT11" s="35">
        <v>4000</v>
      </c>
      <c r="CU11" s="26">
        <v>263.7</v>
      </c>
      <c r="CV11" s="34">
        <v>263.67</v>
      </c>
      <c r="CW11" s="34">
        <v>5000</v>
      </c>
      <c r="CX11" s="26">
        <v>0</v>
      </c>
      <c r="CY11" s="34">
        <v>0</v>
      </c>
      <c r="CZ11" s="34">
        <v>0</v>
      </c>
      <c r="DA11" s="26">
        <v>0</v>
      </c>
      <c r="DB11" s="34">
        <v>0</v>
      </c>
      <c r="DC11" s="34">
        <v>110000</v>
      </c>
      <c r="DD11" s="26">
        <v>50</v>
      </c>
      <c r="DE11" s="34">
        <v>10</v>
      </c>
      <c r="DF11" s="34">
        <v>0</v>
      </c>
      <c r="DG11" s="27">
        <f t="shared" si="10"/>
        <v>541340</v>
      </c>
      <c r="DH11" s="27">
        <f t="shared" si="10"/>
        <v>114923.775</v>
      </c>
      <c r="DI11" s="27">
        <f t="shared" si="11"/>
        <v>63220.9168</v>
      </c>
      <c r="DJ11" s="34">
        <v>0</v>
      </c>
      <c r="DK11" s="34">
        <v>0</v>
      </c>
      <c r="DL11" s="34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0</v>
      </c>
      <c r="EA11" s="26">
        <v>0</v>
      </c>
      <c r="EB11" s="34">
        <v>0</v>
      </c>
      <c r="EC11" s="27">
        <f t="shared" si="12"/>
        <v>0</v>
      </c>
      <c r="ED11" s="27">
        <f t="shared" si="12"/>
        <v>0</v>
      </c>
      <c r="EE11" s="27">
        <f t="shared" si="13"/>
        <v>0</v>
      </c>
    </row>
    <row r="12" spans="1:135" s="43" customFormat="1" ht="20.25" customHeight="1">
      <c r="A12" s="29">
        <v>3</v>
      </c>
      <c r="B12" s="30" t="s">
        <v>51</v>
      </c>
      <c r="C12" s="31">
        <v>18141.0426</v>
      </c>
      <c r="D12" s="31">
        <v>146045.4004</v>
      </c>
      <c r="E12" s="32">
        <f t="shared" si="14"/>
        <v>1018013.2999999999</v>
      </c>
      <c r="F12" s="31">
        <f t="shared" si="15"/>
        <v>232042.875</v>
      </c>
      <c r="G12" s="27">
        <f t="shared" si="0"/>
        <v>85068.61340000002</v>
      </c>
      <c r="H12" s="27">
        <f t="shared" si="16"/>
        <v>36.660730651609114</v>
      </c>
      <c r="I12" s="27">
        <f t="shared" si="17"/>
        <v>8.35633615002869</v>
      </c>
      <c r="J12" s="27">
        <f t="shared" si="1"/>
        <v>250240</v>
      </c>
      <c r="K12" s="27">
        <f t="shared" si="1"/>
        <v>43355.100000000006</v>
      </c>
      <c r="L12" s="27">
        <f t="shared" si="1"/>
        <v>22172.713399999997</v>
      </c>
      <c r="M12" s="27">
        <f t="shared" si="18"/>
        <v>51.142111078050775</v>
      </c>
      <c r="N12" s="27">
        <f t="shared" si="19"/>
        <v>8.860579203964193</v>
      </c>
      <c r="O12" s="27">
        <f t="shared" si="2"/>
        <v>85900</v>
      </c>
      <c r="P12" s="27">
        <f t="shared" si="2"/>
        <v>22305.5</v>
      </c>
      <c r="Q12" s="27">
        <f t="shared" si="2"/>
        <v>14087.9795</v>
      </c>
      <c r="R12" s="27">
        <f t="shared" si="20"/>
        <v>63.159218578377526</v>
      </c>
      <c r="S12" s="34">
        <f t="shared" si="21"/>
        <v>16.400441792782306</v>
      </c>
      <c r="T12" s="35">
        <v>13300</v>
      </c>
      <c r="U12" s="27">
        <v>4185.3</v>
      </c>
      <c r="V12" s="27">
        <v>2667.6585</v>
      </c>
      <c r="W12" s="27">
        <f t="shared" si="3"/>
        <v>63.73876424629059</v>
      </c>
      <c r="X12" s="34">
        <f t="shared" si="4"/>
        <v>20.057582706766915</v>
      </c>
      <c r="Y12" s="35">
        <v>23000</v>
      </c>
      <c r="Z12" s="26">
        <v>2035.5</v>
      </c>
      <c r="AA12" s="27">
        <v>909.7759</v>
      </c>
      <c r="AB12" s="27">
        <f t="shared" si="22"/>
        <v>44.69545074920167</v>
      </c>
      <c r="AC12" s="34">
        <f t="shared" si="5"/>
        <v>3.9555473913043473</v>
      </c>
      <c r="AD12" s="35">
        <v>72600</v>
      </c>
      <c r="AE12" s="26">
        <v>18120.2</v>
      </c>
      <c r="AF12" s="27">
        <v>11420.321</v>
      </c>
      <c r="AG12" s="27">
        <f t="shared" si="23"/>
        <v>63.025358439752324</v>
      </c>
      <c r="AH12" s="34">
        <f t="shared" si="24"/>
        <v>15.730469696969696</v>
      </c>
      <c r="AI12" s="35">
        <v>13590</v>
      </c>
      <c r="AJ12" s="26">
        <v>2933.2</v>
      </c>
      <c r="AK12" s="27">
        <v>1433.384</v>
      </c>
      <c r="AL12" s="27">
        <f t="shared" si="25"/>
        <v>48.86758489022229</v>
      </c>
      <c r="AM12" s="34">
        <f t="shared" si="6"/>
        <v>10.547343635025754</v>
      </c>
      <c r="AN12" s="36">
        <v>7000</v>
      </c>
      <c r="AO12" s="26">
        <v>1000</v>
      </c>
      <c r="AP12" s="27">
        <v>315.5</v>
      </c>
      <c r="AQ12" s="27">
        <f t="shared" si="26"/>
        <v>31.55</v>
      </c>
      <c r="AR12" s="34">
        <f t="shared" si="7"/>
        <v>4.507142857142857</v>
      </c>
      <c r="AS12" s="36">
        <v>0</v>
      </c>
      <c r="AT12" s="36">
        <v>0</v>
      </c>
      <c r="AU12" s="34">
        <v>0</v>
      </c>
      <c r="AV12" s="34">
        <v>0</v>
      </c>
      <c r="AW12" s="34">
        <v>0</v>
      </c>
      <c r="AX12" s="34">
        <v>0</v>
      </c>
      <c r="AY12" s="27">
        <v>754751.1</v>
      </c>
      <c r="AZ12" s="27">
        <v>188687.775</v>
      </c>
      <c r="BA12" s="34">
        <v>62895.9</v>
      </c>
      <c r="BB12" s="37">
        <v>0</v>
      </c>
      <c r="BC12" s="37">
        <v>0</v>
      </c>
      <c r="BD12" s="37">
        <v>0</v>
      </c>
      <c r="BE12" s="27">
        <v>9602.5</v>
      </c>
      <c r="BF12" s="38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27">
        <f t="shared" si="8"/>
        <v>30500</v>
      </c>
      <c r="BO12" s="27">
        <f t="shared" si="8"/>
        <v>2730.9</v>
      </c>
      <c r="BP12" s="27">
        <f t="shared" si="9"/>
        <v>922.6940000000001</v>
      </c>
      <c r="BQ12" s="27">
        <f t="shared" si="27"/>
        <v>33.78717638873632</v>
      </c>
      <c r="BR12" s="34">
        <f t="shared" si="28"/>
        <v>3.0252262295081973</v>
      </c>
      <c r="BS12" s="35">
        <v>7500</v>
      </c>
      <c r="BT12" s="35">
        <v>750</v>
      </c>
      <c r="BU12" s="27">
        <v>279.5</v>
      </c>
      <c r="BV12" s="34">
        <v>0</v>
      </c>
      <c r="BW12" s="34">
        <v>0</v>
      </c>
      <c r="BX12" s="27">
        <v>0</v>
      </c>
      <c r="BY12" s="34">
        <v>5000</v>
      </c>
      <c r="BZ12" s="26">
        <v>980.9</v>
      </c>
      <c r="CA12" s="34">
        <v>476.584</v>
      </c>
      <c r="CB12" s="35">
        <v>18000</v>
      </c>
      <c r="CC12" s="26">
        <v>1000</v>
      </c>
      <c r="CD12" s="34">
        <v>166.61</v>
      </c>
      <c r="CE12" s="34">
        <v>0</v>
      </c>
      <c r="CF12" s="34">
        <v>0</v>
      </c>
      <c r="CG12" s="34">
        <v>0</v>
      </c>
      <c r="CH12" s="34">
        <v>3419.7</v>
      </c>
      <c r="CI12" s="26">
        <v>0</v>
      </c>
      <c r="CJ12" s="34">
        <v>0</v>
      </c>
      <c r="CK12" s="39">
        <v>0</v>
      </c>
      <c r="CL12" s="26">
        <v>0</v>
      </c>
      <c r="CM12" s="34">
        <v>0</v>
      </c>
      <c r="CN12" s="35">
        <v>88850</v>
      </c>
      <c r="CO12" s="26">
        <v>11200</v>
      </c>
      <c r="CP12" s="45">
        <v>3221.08</v>
      </c>
      <c r="CQ12" s="34">
        <v>50000</v>
      </c>
      <c r="CR12" s="26">
        <v>6600</v>
      </c>
      <c r="CS12" s="45">
        <v>2218.88</v>
      </c>
      <c r="CT12" s="35">
        <v>250</v>
      </c>
      <c r="CU12" s="26">
        <v>0</v>
      </c>
      <c r="CV12" s="34">
        <v>0</v>
      </c>
      <c r="CW12" s="34">
        <v>1150</v>
      </c>
      <c r="CX12" s="26">
        <v>1150</v>
      </c>
      <c r="CY12" s="34">
        <v>1200</v>
      </c>
      <c r="CZ12" s="34">
        <v>0</v>
      </c>
      <c r="DA12" s="26">
        <v>0</v>
      </c>
      <c r="DB12" s="34">
        <v>0</v>
      </c>
      <c r="DC12" s="34">
        <v>0</v>
      </c>
      <c r="DD12" s="26">
        <v>0</v>
      </c>
      <c r="DE12" s="34">
        <v>82.3</v>
      </c>
      <c r="DF12" s="34">
        <v>0</v>
      </c>
      <c r="DG12" s="27">
        <f t="shared" si="10"/>
        <v>1018013.2999999999</v>
      </c>
      <c r="DH12" s="27">
        <f t="shared" si="10"/>
        <v>232042.875</v>
      </c>
      <c r="DI12" s="27">
        <f t="shared" si="11"/>
        <v>85068.61340000002</v>
      </c>
      <c r="DJ12" s="34">
        <v>0</v>
      </c>
      <c r="DK12" s="34">
        <v>0</v>
      </c>
      <c r="DL12" s="34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34">
        <v>0</v>
      </c>
      <c r="EC12" s="27">
        <f t="shared" si="12"/>
        <v>0</v>
      </c>
      <c r="ED12" s="27">
        <f t="shared" si="12"/>
        <v>0</v>
      </c>
      <c r="EE12" s="27">
        <f t="shared" si="13"/>
        <v>0</v>
      </c>
    </row>
    <row r="13" spans="1:135" s="43" customFormat="1" ht="20.25" customHeight="1">
      <c r="A13" s="29">
        <v>4</v>
      </c>
      <c r="B13" s="30" t="s">
        <v>52</v>
      </c>
      <c r="C13" s="31">
        <v>13776.2411</v>
      </c>
      <c r="D13" s="31">
        <v>7268.3902</v>
      </c>
      <c r="E13" s="32">
        <f t="shared" si="14"/>
        <v>217111</v>
      </c>
      <c r="F13" s="31">
        <f t="shared" si="15"/>
        <v>43843.95</v>
      </c>
      <c r="G13" s="27">
        <f t="shared" si="0"/>
        <v>14456.9031</v>
      </c>
      <c r="H13" s="27">
        <f t="shared" si="16"/>
        <v>32.97354161748656</v>
      </c>
      <c r="I13" s="27">
        <f t="shared" si="17"/>
        <v>6.658761232733486</v>
      </c>
      <c r="J13" s="27">
        <f t="shared" si="1"/>
        <v>49450</v>
      </c>
      <c r="K13" s="27">
        <f t="shared" si="1"/>
        <v>1928.7</v>
      </c>
      <c r="L13" s="27">
        <f t="shared" si="1"/>
        <v>485.1031</v>
      </c>
      <c r="M13" s="27">
        <f t="shared" si="18"/>
        <v>25.15181728625499</v>
      </c>
      <c r="N13" s="27">
        <f t="shared" si="19"/>
        <v>0.9809971688574318</v>
      </c>
      <c r="O13" s="27">
        <f t="shared" si="2"/>
        <v>9000</v>
      </c>
      <c r="P13" s="27">
        <f t="shared" si="2"/>
        <v>400</v>
      </c>
      <c r="Q13" s="27">
        <f t="shared" si="2"/>
        <v>236.48610000000002</v>
      </c>
      <c r="R13" s="27">
        <f t="shared" si="20"/>
        <v>59.121525000000005</v>
      </c>
      <c r="S13" s="34">
        <f t="shared" si="21"/>
        <v>2.6276233333333336</v>
      </c>
      <c r="T13" s="35">
        <v>500</v>
      </c>
      <c r="U13" s="27">
        <v>250</v>
      </c>
      <c r="V13" s="27">
        <v>202.7641</v>
      </c>
      <c r="W13" s="27">
        <f t="shared" si="3"/>
        <v>81.10564</v>
      </c>
      <c r="X13" s="34">
        <f t="shared" si="4"/>
        <v>40.55282</v>
      </c>
      <c r="Y13" s="35">
        <v>14750</v>
      </c>
      <c r="Z13" s="26">
        <v>360.2</v>
      </c>
      <c r="AA13" s="27">
        <v>33.617</v>
      </c>
      <c r="AB13" s="27">
        <f t="shared" si="22"/>
        <v>9.332870627429205</v>
      </c>
      <c r="AC13" s="34">
        <f t="shared" si="5"/>
        <v>0.22791186440677966</v>
      </c>
      <c r="AD13" s="35">
        <v>8500</v>
      </c>
      <c r="AE13" s="26">
        <v>150</v>
      </c>
      <c r="AF13" s="27">
        <v>33.722</v>
      </c>
      <c r="AG13" s="27">
        <f t="shared" si="23"/>
        <v>22.481333333333335</v>
      </c>
      <c r="AH13" s="34">
        <f t="shared" si="24"/>
        <v>0.39672941176470594</v>
      </c>
      <c r="AI13" s="35">
        <v>1200</v>
      </c>
      <c r="AJ13" s="26">
        <v>18</v>
      </c>
      <c r="AK13" s="27">
        <v>0</v>
      </c>
      <c r="AL13" s="27">
        <f t="shared" si="25"/>
        <v>0</v>
      </c>
      <c r="AM13" s="34">
        <f t="shared" si="6"/>
        <v>0</v>
      </c>
      <c r="AN13" s="36">
        <v>0</v>
      </c>
      <c r="AO13" s="26">
        <v>0</v>
      </c>
      <c r="AP13" s="27">
        <v>0</v>
      </c>
      <c r="AQ13" s="27">
        <v>0</v>
      </c>
      <c r="AR13" s="34">
        <v>0</v>
      </c>
      <c r="AS13" s="36">
        <v>0</v>
      </c>
      <c r="AT13" s="36">
        <v>0</v>
      </c>
      <c r="AU13" s="34">
        <v>0</v>
      </c>
      <c r="AV13" s="34">
        <v>0</v>
      </c>
      <c r="AW13" s="34">
        <v>0</v>
      </c>
      <c r="AX13" s="34">
        <v>0</v>
      </c>
      <c r="AY13" s="27">
        <v>167661</v>
      </c>
      <c r="AZ13" s="27">
        <v>41915.25</v>
      </c>
      <c r="BA13" s="34">
        <v>13971.8</v>
      </c>
      <c r="BB13" s="37">
        <v>0</v>
      </c>
      <c r="BC13" s="37">
        <v>0</v>
      </c>
      <c r="BD13" s="37">
        <v>0</v>
      </c>
      <c r="BE13" s="27">
        <v>0</v>
      </c>
      <c r="BF13" s="38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27">
        <f t="shared" si="8"/>
        <v>8500</v>
      </c>
      <c r="BO13" s="27">
        <f t="shared" si="8"/>
        <v>650.5</v>
      </c>
      <c r="BP13" s="27">
        <f t="shared" si="9"/>
        <v>215</v>
      </c>
      <c r="BQ13" s="27">
        <f t="shared" si="27"/>
        <v>33.05149884704074</v>
      </c>
      <c r="BR13" s="34">
        <f t="shared" si="28"/>
        <v>2.5294117647058822</v>
      </c>
      <c r="BS13" s="35">
        <v>8500</v>
      </c>
      <c r="BT13" s="35">
        <v>650.5</v>
      </c>
      <c r="BU13" s="27">
        <v>215</v>
      </c>
      <c r="BV13" s="34">
        <v>0</v>
      </c>
      <c r="BW13" s="34">
        <v>0</v>
      </c>
      <c r="BX13" s="27">
        <v>0</v>
      </c>
      <c r="BY13" s="34">
        <v>0</v>
      </c>
      <c r="BZ13" s="26">
        <v>0</v>
      </c>
      <c r="CA13" s="34">
        <v>0</v>
      </c>
      <c r="CB13" s="35">
        <v>0</v>
      </c>
      <c r="CC13" s="26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26">
        <v>0</v>
      </c>
      <c r="CJ13" s="34">
        <v>0</v>
      </c>
      <c r="CK13" s="39">
        <v>200</v>
      </c>
      <c r="CL13" s="26">
        <v>0</v>
      </c>
      <c r="CM13" s="34">
        <v>0</v>
      </c>
      <c r="CN13" s="35">
        <v>8000</v>
      </c>
      <c r="CO13" s="26">
        <v>500</v>
      </c>
      <c r="CP13" s="45">
        <v>0</v>
      </c>
      <c r="CQ13" s="34">
        <v>2300</v>
      </c>
      <c r="CR13" s="26">
        <v>50</v>
      </c>
      <c r="CS13" s="45">
        <v>0</v>
      </c>
      <c r="CT13" s="35">
        <v>0</v>
      </c>
      <c r="CU13" s="26">
        <v>0</v>
      </c>
      <c r="CV13" s="34">
        <v>0</v>
      </c>
      <c r="CW13" s="34">
        <v>0</v>
      </c>
      <c r="CX13" s="26">
        <v>0</v>
      </c>
      <c r="CY13" s="34">
        <v>0</v>
      </c>
      <c r="CZ13" s="34">
        <v>0</v>
      </c>
      <c r="DA13" s="26">
        <v>0</v>
      </c>
      <c r="DB13" s="34">
        <v>0</v>
      </c>
      <c r="DC13" s="34">
        <v>7800</v>
      </c>
      <c r="DD13" s="26">
        <v>0</v>
      </c>
      <c r="DE13" s="34">
        <v>0</v>
      </c>
      <c r="DF13" s="34">
        <v>0</v>
      </c>
      <c r="DG13" s="27">
        <f t="shared" si="10"/>
        <v>217111</v>
      </c>
      <c r="DH13" s="27">
        <f t="shared" si="10"/>
        <v>43843.95</v>
      </c>
      <c r="DI13" s="27">
        <f t="shared" si="11"/>
        <v>14456.9031</v>
      </c>
      <c r="DJ13" s="34">
        <v>0</v>
      </c>
      <c r="DK13" s="34">
        <v>0</v>
      </c>
      <c r="DL13" s="34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6">
        <v>0</v>
      </c>
      <c r="EB13" s="34">
        <v>0</v>
      </c>
      <c r="EC13" s="27">
        <f t="shared" si="12"/>
        <v>0</v>
      </c>
      <c r="ED13" s="27">
        <f t="shared" si="12"/>
        <v>0</v>
      </c>
      <c r="EE13" s="27">
        <f t="shared" si="13"/>
        <v>0</v>
      </c>
    </row>
    <row r="14" spans="1:135" s="43" customFormat="1" ht="20.25" customHeight="1">
      <c r="A14" s="29">
        <v>5</v>
      </c>
      <c r="B14" s="30" t="s">
        <v>53</v>
      </c>
      <c r="C14" s="31">
        <v>14834.4155</v>
      </c>
      <c r="D14" s="31">
        <v>16908.1092</v>
      </c>
      <c r="E14" s="32">
        <f t="shared" si="14"/>
        <v>194489.5</v>
      </c>
      <c r="F14" s="31">
        <f t="shared" si="15"/>
        <v>38351.399999999994</v>
      </c>
      <c r="G14" s="27">
        <f t="shared" si="0"/>
        <v>13578.316600000002</v>
      </c>
      <c r="H14" s="27">
        <f t="shared" si="16"/>
        <v>35.40500894361093</v>
      </c>
      <c r="I14" s="27">
        <f t="shared" si="17"/>
        <v>6.981516534311622</v>
      </c>
      <c r="J14" s="27">
        <f t="shared" si="1"/>
        <v>64842.7</v>
      </c>
      <c r="K14" s="27">
        <f t="shared" si="1"/>
        <v>5939.7</v>
      </c>
      <c r="L14" s="27">
        <f t="shared" si="1"/>
        <v>2774.4165999999996</v>
      </c>
      <c r="M14" s="27">
        <f t="shared" si="18"/>
        <v>46.70970924457464</v>
      </c>
      <c r="N14" s="27">
        <f t="shared" si="19"/>
        <v>4.278687654894074</v>
      </c>
      <c r="O14" s="27">
        <f t="shared" si="2"/>
        <v>13697</v>
      </c>
      <c r="P14" s="27">
        <f t="shared" si="2"/>
        <v>1831.5</v>
      </c>
      <c r="Q14" s="27">
        <f t="shared" si="2"/>
        <v>835.9186000000001</v>
      </c>
      <c r="R14" s="27">
        <f t="shared" si="20"/>
        <v>45.641201201201206</v>
      </c>
      <c r="S14" s="34">
        <f t="shared" si="21"/>
        <v>6.102932028911441</v>
      </c>
      <c r="T14" s="35">
        <v>0</v>
      </c>
      <c r="U14" s="27">
        <v>0</v>
      </c>
      <c r="V14" s="27">
        <v>4.4776</v>
      </c>
      <c r="W14" s="27" t="e">
        <f t="shared" si="3"/>
        <v>#DIV/0!</v>
      </c>
      <c r="X14" s="34" t="e">
        <f t="shared" si="4"/>
        <v>#DIV/0!</v>
      </c>
      <c r="Y14" s="35">
        <v>25701.7</v>
      </c>
      <c r="Z14" s="26">
        <v>1820.2</v>
      </c>
      <c r="AA14" s="27">
        <v>615.228</v>
      </c>
      <c r="AB14" s="27">
        <f t="shared" si="22"/>
        <v>33.80002197560707</v>
      </c>
      <c r="AC14" s="34">
        <f t="shared" si="5"/>
        <v>2.393724928701214</v>
      </c>
      <c r="AD14" s="35">
        <v>13697</v>
      </c>
      <c r="AE14" s="26">
        <v>1831.5</v>
      </c>
      <c r="AF14" s="27">
        <v>831.441</v>
      </c>
      <c r="AG14" s="27">
        <f t="shared" si="23"/>
        <v>45.396723996724</v>
      </c>
      <c r="AH14" s="34">
        <f t="shared" si="24"/>
        <v>6.070241658757392</v>
      </c>
      <c r="AI14" s="35">
        <v>574</v>
      </c>
      <c r="AJ14" s="26">
        <v>38</v>
      </c>
      <c r="AK14" s="27">
        <v>0</v>
      </c>
      <c r="AL14" s="27">
        <f t="shared" si="25"/>
        <v>0</v>
      </c>
      <c r="AM14" s="34">
        <f t="shared" si="6"/>
        <v>0</v>
      </c>
      <c r="AN14" s="36">
        <v>0</v>
      </c>
      <c r="AO14" s="26">
        <v>0</v>
      </c>
      <c r="AP14" s="27">
        <v>0</v>
      </c>
      <c r="AQ14" s="27">
        <v>0</v>
      </c>
      <c r="AR14" s="34">
        <v>0</v>
      </c>
      <c r="AS14" s="36">
        <v>0</v>
      </c>
      <c r="AT14" s="36">
        <v>0</v>
      </c>
      <c r="AU14" s="34">
        <v>0</v>
      </c>
      <c r="AV14" s="34">
        <v>0</v>
      </c>
      <c r="AW14" s="34">
        <v>0</v>
      </c>
      <c r="AX14" s="34">
        <v>0</v>
      </c>
      <c r="AY14" s="27">
        <v>129646.8</v>
      </c>
      <c r="AZ14" s="27">
        <v>32411.699999999997</v>
      </c>
      <c r="BA14" s="34">
        <v>10803.9</v>
      </c>
      <c r="BB14" s="37">
        <v>0</v>
      </c>
      <c r="BC14" s="37">
        <v>0</v>
      </c>
      <c r="BD14" s="37">
        <v>0</v>
      </c>
      <c r="BE14" s="27">
        <v>0</v>
      </c>
      <c r="BF14" s="38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27">
        <f t="shared" si="8"/>
        <v>10000</v>
      </c>
      <c r="BO14" s="27">
        <f t="shared" si="8"/>
        <v>270</v>
      </c>
      <c r="BP14" s="27">
        <f t="shared" si="9"/>
        <v>74.80000000000001</v>
      </c>
      <c r="BQ14" s="27">
        <f t="shared" si="27"/>
        <v>27.70370370370371</v>
      </c>
      <c r="BR14" s="34">
        <f t="shared" si="28"/>
        <v>0.7480000000000001</v>
      </c>
      <c r="BS14" s="35">
        <v>8200</v>
      </c>
      <c r="BT14" s="35">
        <v>150</v>
      </c>
      <c r="BU14" s="27">
        <v>34.6</v>
      </c>
      <c r="BV14" s="34">
        <v>0</v>
      </c>
      <c r="BW14" s="34">
        <v>0</v>
      </c>
      <c r="BX14" s="27">
        <v>0</v>
      </c>
      <c r="BY14" s="34">
        <v>1800</v>
      </c>
      <c r="BZ14" s="26">
        <v>120</v>
      </c>
      <c r="CA14" s="34">
        <v>40.2</v>
      </c>
      <c r="CB14" s="35">
        <v>0</v>
      </c>
      <c r="CC14" s="26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26">
        <v>0</v>
      </c>
      <c r="CJ14" s="34">
        <v>0</v>
      </c>
      <c r="CK14" s="39">
        <v>0</v>
      </c>
      <c r="CL14" s="26">
        <v>0</v>
      </c>
      <c r="CM14" s="34">
        <v>0</v>
      </c>
      <c r="CN14" s="35">
        <v>7870</v>
      </c>
      <c r="CO14" s="26">
        <v>480</v>
      </c>
      <c r="CP14" s="45">
        <v>105.6</v>
      </c>
      <c r="CQ14" s="34">
        <v>2700</v>
      </c>
      <c r="CR14" s="26">
        <v>300.5</v>
      </c>
      <c r="CS14" s="45">
        <v>100.4</v>
      </c>
      <c r="CT14" s="35">
        <v>0</v>
      </c>
      <c r="CU14" s="26">
        <v>0</v>
      </c>
      <c r="CV14" s="34">
        <v>0</v>
      </c>
      <c r="CW14" s="34">
        <v>0</v>
      </c>
      <c r="CX14" s="26">
        <v>0</v>
      </c>
      <c r="CY14" s="34">
        <v>0</v>
      </c>
      <c r="CZ14" s="34">
        <v>0</v>
      </c>
      <c r="DA14" s="26">
        <v>0</v>
      </c>
      <c r="DB14" s="34">
        <v>0</v>
      </c>
      <c r="DC14" s="34">
        <v>7000</v>
      </c>
      <c r="DD14" s="26">
        <v>1500</v>
      </c>
      <c r="DE14" s="34">
        <v>1142.87</v>
      </c>
      <c r="DF14" s="34">
        <v>0</v>
      </c>
      <c r="DG14" s="27">
        <f t="shared" si="10"/>
        <v>194489.5</v>
      </c>
      <c r="DH14" s="27">
        <f t="shared" si="10"/>
        <v>38351.399999999994</v>
      </c>
      <c r="DI14" s="27">
        <f t="shared" si="11"/>
        <v>13578.316600000002</v>
      </c>
      <c r="DJ14" s="34">
        <v>0</v>
      </c>
      <c r="DK14" s="34">
        <v>0</v>
      </c>
      <c r="DL14" s="34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34">
        <v>0</v>
      </c>
      <c r="EC14" s="27">
        <f t="shared" si="12"/>
        <v>0</v>
      </c>
      <c r="ED14" s="27">
        <f t="shared" si="12"/>
        <v>0</v>
      </c>
      <c r="EE14" s="27">
        <f t="shared" si="13"/>
        <v>0</v>
      </c>
    </row>
    <row r="15" spans="1:135" s="43" customFormat="1" ht="20.25" customHeight="1">
      <c r="A15" s="29">
        <v>6</v>
      </c>
      <c r="B15" s="30" t="s">
        <v>54</v>
      </c>
      <c r="C15" s="31">
        <v>154237.162</v>
      </c>
      <c r="D15" s="31">
        <v>168310.9835</v>
      </c>
      <c r="E15" s="32">
        <f t="shared" si="14"/>
        <v>1272383.28</v>
      </c>
      <c r="F15" s="31">
        <f t="shared" si="15"/>
        <v>262686.225</v>
      </c>
      <c r="G15" s="27">
        <f t="shared" si="0"/>
        <v>96984.16339999999</v>
      </c>
      <c r="H15" s="27">
        <f t="shared" si="16"/>
        <v>36.920155748555146</v>
      </c>
      <c r="I15" s="27">
        <f t="shared" si="17"/>
        <v>7.622244407361278</v>
      </c>
      <c r="J15" s="27">
        <f t="shared" si="1"/>
        <v>396548.08</v>
      </c>
      <c r="K15" s="27">
        <f t="shared" si="1"/>
        <v>45461.700000000004</v>
      </c>
      <c r="L15" s="27">
        <f t="shared" si="1"/>
        <v>24575.9634</v>
      </c>
      <c r="M15" s="27">
        <f t="shared" si="18"/>
        <v>54.05861065468295</v>
      </c>
      <c r="N15" s="27">
        <f t="shared" si="19"/>
        <v>6.1974738094810595</v>
      </c>
      <c r="O15" s="27">
        <f t="shared" si="2"/>
        <v>110065.333</v>
      </c>
      <c r="P15" s="27">
        <f t="shared" si="2"/>
        <v>18000</v>
      </c>
      <c r="Q15" s="27">
        <f t="shared" si="2"/>
        <v>13185.7983</v>
      </c>
      <c r="R15" s="27">
        <f t="shared" si="20"/>
        <v>73.254435</v>
      </c>
      <c r="S15" s="34">
        <f t="shared" si="21"/>
        <v>11.979974021429618</v>
      </c>
      <c r="T15" s="35">
        <v>110065.333</v>
      </c>
      <c r="U15" s="27">
        <v>18000</v>
      </c>
      <c r="V15" s="27">
        <v>13185.7983</v>
      </c>
      <c r="W15" s="27">
        <f t="shared" si="3"/>
        <v>73.254435</v>
      </c>
      <c r="X15" s="34">
        <f t="shared" si="4"/>
        <v>11.979974021429618</v>
      </c>
      <c r="Y15" s="35">
        <v>80967.194</v>
      </c>
      <c r="Z15" s="26">
        <v>7990.2</v>
      </c>
      <c r="AA15" s="27">
        <v>3490.2579</v>
      </c>
      <c r="AB15" s="27">
        <f t="shared" si="22"/>
        <v>43.68173387399565</v>
      </c>
      <c r="AC15" s="34">
        <f t="shared" si="5"/>
        <v>4.310706259624114</v>
      </c>
      <c r="AD15" s="35">
        <v>0</v>
      </c>
      <c r="AE15" s="26">
        <v>0</v>
      </c>
      <c r="AF15" s="27">
        <v>0</v>
      </c>
      <c r="AG15" s="27" t="e">
        <f t="shared" si="23"/>
        <v>#DIV/0!</v>
      </c>
      <c r="AH15" s="34" t="e">
        <f t="shared" si="24"/>
        <v>#DIV/0!</v>
      </c>
      <c r="AI15" s="35">
        <v>16675.64</v>
      </c>
      <c r="AJ15" s="26">
        <v>2950</v>
      </c>
      <c r="AK15" s="27">
        <v>1430.26</v>
      </c>
      <c r="AL15" s="27">
        <f t="shared" si="25"/>
        <v>48.48338983050847</v>
      </c>
      <c r="AM15" s="34">
        <f t="shared" si="6"/>
        <v>8.57694217433334</v>
      </c>
      <c r="AN15" s="36">
        <v>5000</v>
      </c>
      <c r="AO15" s="26">
        <v>1019.1</v>
      </c>
      <c r="AP15" s="27">
        <v>321.4</v>
      </c>
      <c r="AQ15" s="27">
        <f t="shared" si="26"/>
        <v>31.53763124325385</v>
      </c>
      <c r="AR15" s="34">
        <f t="shared" si="7"/>
        <v>6.427999999999999</v>
      </c>
      <c r="AS15" s="36">
        <v>0</v>
      </c>
      <c r="AT15" s="36">
        <v>0</v>
      </c>
      <c r="AU15" s="34">
        <v>0</v>
      </c>
      <c r="AV15" s="34">
        <v>0</v>
      </c>
      <c r="AW15" s="34">
        <v>0</v>
      </c>
      <c r="AX15" s="34">
        <v>0</v>
      </c>
      <c r="AY15" s="27">
        <v>868898.1</v>
      </c>
      <c r="AZ15" s="27">
        <v>217224.52500000002</v>
      </c>
      <c r="BA15" s="34">
        <v>72408.2</v>
      </c>
      <c r="BB15" s="37">
        <v>0</v>
      </c>
      <c r="BC15" s="37">
        <v>0</v>
      </c>
      <c r="BD15" s="37">
        <v>0</v>
      </c>
      <c r="BE15" s="27">
        <v>3500.6</v>
      </c>
      <c r="BF15" s="38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27">
        <f t="shared" si="8"/>
        <v>51739.993</v>
      </c>
      <c r="BO15" s="27">
        <f t="shared" si="8"/>
        <v>6574</v>
      </c>
      <c r="BP15" s="27">
        <f t="shared" si="9"/>
        <v>2222.6172</v>
      </c>
      <c r="BQ15" s="27">
        <f t="shared" si="27"/>
        <v>33.80920596288409</v>
      </c>
      <c r="BR15" s="34">
        <f t="shared" si="28"/>
        <v>4.295743140127599</v>
      </c>
      <c r="BS15" s="35">
        <v>47851.493</v>
      </c>
      <c r="BT15" s="35">
        <v>5974</v>
      </c>
      <c r="BU15" s="27">
        <v>1993.9792</v>
      </c>
      <c r="BV15" s="34">
        <v>0</v>
      </c>
      <c r="BW15" s="34">
        <v>0</v>
      </c>
      <c r="BX15" s="27">
        <v>0</v>
      </c>
      <c r="BY15" s="34">
        <v>0</v>
      </c>
      <c r="BZ15" s="26">
        <v>0</v>
      </c>
      <c r="CA15" s="34">
        <v>0</v>
      </c>
      <c r="CB15" s="35">
        <v>3888.5</v>
      </c>
      <c r="CC15" s="26">
        <v>600</v>
      </c>
      <c r="CD15" s="34">
        <v>228.638</v>
      </c>
      <c r="CE15" s="34">
        <v>0</v>
      </c>
      <c r="CF15" s="34">
        <v>0</v>
      </c>
      <c r="CG15" s="34">
        <v>0</v>
      </c>
      <c r="CH15" s="34">
        <v>3436.5</v>
      </c>
      <c r="CI15" s="26">
        <v>0</v>
      </c>
      <c r="CJ15" s="34">
        <v>0</v>
      </c>
      <c r="CK15" s="39">
        <v>4600</v>
      </c>
      <c r="CL15" s="26">
        <v>928.4</v>
      </c>
      <c r="CM15" s="34">
        <v>928.37</v>
      </c>
      <c r="CN15" s="35">
        <v>125999.92</v>
      </c>
      <c r="CO15" s="26">
        <v>8000</v>
      </c>
      <c r="CP15" s="45">
        <v>2938.86</v>
      </c>
      <c r="CQ15" s="34">
        <v>54898.42</v>
      </c>
      <c r="CR15" s="26">
        <v>2450</v>
      </c>
      <c r="CS15" s="45">
        <v>828.01</v>
      </c>
      <c r="CT15" s="35">
        <v>0</v>
      </c>
      <c r="CU15" s="26">
        <v>0</v>
      </c>
      <c r="CV15" s="34">
        <v>0</v>
      </c>
      <c r="CW15" s="34">
        <v>1500</v>
      </c>
      <c r="CX15" s="26">
        <v>0</v>
      </c>
      <c r="CY15" s="34">
        <v>0</v>
      </c>
      <c r="CZ15" s="34">
        <v>0</v>
      </c>
      <c r="DA15" s="26">
        <v>0</v>
      </c>
      <c r="DB15" s="34">
        <v>0</v>
      </c>
      <c r="DC15" s="34">
        <v>0</v>
      </c>
      <c r="DD15" s="26">
        <v>0</v>
      </c>
      <c r="DE15" s="34">
        <v>58.4</v>
      </c>
      <c r="DF15" s="34">
        <v>0</v>
      </c>
      <c r="DG15" s="27">
        <f t="shared" si="10"/>
        <v>1272383.28</v>
      </c>
      <c r="DH15" s="27">
        <f t="shared" si="10"/>
        <v>262686.225</v>
      </c>
      <c r="DI15" s="27">
        <f t="shared" si="11"/>
        <v>96984.16339999999</v>
      </c>
      <c r="DJ15" s="34">
        <v>0</v>
      </c>
      <c r="DK15" s="34">
        <v>0</v>
      </c>
      <c r="DL15" s="34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34">
        <v>0</v>
      </c>
      <c r="EC15" s="27">
        <f t="shared" si="12"/>
        <v>0</v>
      </c>
      <c r="ED15" s="27">
        <f t="shared" si="12"/>
        <v>0</v>
      </c>
      <c r="EE15" s="27">
        <f t="shared" si="13"/>
        <v>0</v>
      </c>
    </row>
    <row r="16" spans="1:135" s="43" customFormat="1" ht="20.25" customHeight="1">
      <c r="A16" s="29">
        <v>7</v>
      </c>
      <c r="B16" s="30" t="s">
        <v>55</v>
      </c>
      <c r="C16" s="31">
        <v>127076.1002</v>
      </c>
      <c r="D16" s="31">
        <v>57119.0798</v>
      </c>
      <c r="E16" s="32">
        <f t="shared" si="14"/>
        <v>180518.3</v>
      </c>
      <c r="F16" s="31">
        <f t="shared" si="15"/>
        <v>25475.15</v>
      </c>
      <c r="G16" s="27">
        <f t="shared" si="0"/>
        <v>14511.892</v>
      </c>
      <c r="H16" s="27">
        <f t="shared" si="16"/>
        <v>56.964893239097705</v>
      </c>
      <c r="I16" s="27">
        <f t="shared" si="17"/>
        <v>8.039014327079306</v>
      </c>
      <c r="J16" s="27">
        <f t="shared" si="1"/>
        <v>158047.3</v>
      </c>
      <c r="K16" s="27">
        <f t="shared" si="1"/>
        <v>19857.4</v>
      </c>
      <c r="L16" s="27">
        <f t="shared" si="1"/>
        <v>12639.292</v>
      </c>
      <c r="M16" s="27">
        <f t="shared" si="18"/>
        <v>63.65028654305195</v>
      </c>
      <c r="N16" s="27">
        <f t="shared" si="19"/>
        <v>7.997157812882599</v>
      </c>
      <c r="O16" s="27">
        <f t="shared" si="2"/>
        <v>6572.9</v>
      </c>
      <c r="P16" s="27">
        <f t="shared" si="2"/>
        <v>1350.2</v>
      </c>
      <c r="Q16" s="27">
        <f t="shared" si="2"/>
        <v>786.976</v>
      </c>
      <c r="R16" s="27">
        <f t="shared" si="20"/>
        <v>58.28588357280403</v>
      </c>
      <c r="S16" s="34">
        <f t="shared" si="21"/>
        <v>11.973040819120936</v>
      </c>
      <c r="T16" s="35">
        <v>6572.9</v>
      </c>
      <c r="U16" s="27">
        <v>1350.2</v>
      </c>
      <c r="V16" s="27">
        <v>786.976</v>
      </c>
      <c r="W16" s="27">
        <f t="shared" si="3"/>
        <v>58.28588357280403</v>
      </c>
      <c r="X16" s="34">
        <f t="shared" si="4"/>
        <v>11.973040819120936</v>
      </c>
      <c r="Y16" s="35">
        <v>22298.1</v>
      </c>
      <c r="Z16" s="26">
        <v>350.2</v>
      </c>
      <c r="AA16" s="27">
        <v>444.577</v>
      </c>
      <c r="AB16" s="27">
        <f t="shared" si="22"/>
        <v>126.94945745288406</v>
      </c>
      <c r="AC16" s="34">
        <f t="shared" si="5"/>
        <v>1.9937887084549806</v>
      </c>
      <c r="AD16" s="35">
        <v>0</v>
      </c>
      <c r="AE16" s="26">
        <v>0</v>
      </c>
      <c r="AF16" s="27">
        <v>0</v>
      </c>
      <c r="AG16" s="27" t="e">
        <f t="shared" si="23"/>
        <v>#DIV/0!</v>
      </c>
      <c r="AH16" s="34" t="e">
        <f t="shared" si="24"/>
        <v>#DIV/0!</v>
      </c>
      <c r="AI16" s="35">
        <v>720</v>
      </c>
      <c r="AJ16" s="26">
        <v>25</v>
      </c>
      <c r="AK16" s="27">
        <v>4.75</v>
      </c>
      <c r="AL16" s="27">
        <f t="shared" si="25"/>
        <v>19</v>
      </c>
      <c r="AM16" s="34">
        <f t="shared" si="6"/>
        <v>0.6597222222222222</v>
      </c>
      <c r="AN16" s="36">
        <v>0</v>
      </c>
      <c r="AO16" s="26">
        <v>0</v>
      </c>
      <c r="AP16" s="27">
        <v>0</v>
      </c>
      <c r="AQ16" s="27">
        <v>0</v>
      </c>
      <c r="AR16" s="34">
        <v>0</v>
      </c>
      <c r="AS16" s="36">
        <v>0</v>
      </c>
      <c r="AT16" s="36">
        <v>0</v>
      </c>
      <c r="AU16" s="34">
        <v>0</v>
      </c>
      <c r="AV16" s="34">
        <v>0</v>
      </c>
      <c r="AW16" s="34">
        <v>0</v>
      </c>
      <c r="AX16" s="34">
        <v>0</v>
      </c>
      <c r="AY16" s="27">
        <v>22471</v>
      </c>
      <c r="AZ16" s="27">
        <v>5617.75</v>
      </c>
      <c r="BA16" s="34">
        <v>1872.6</v>
      </c>
      <c r="BB16" s="37">
        <v>0</v>
      </c>
      <c r="BC16" s="37">
        <v>0</v>
      </c>
      <c r="BD16" s="37">
        <v>0</v>
      </c>
      <c r="BE16" s="27">
        <v>0</v>
      </c>
      <c r="BF16" s="38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27">
        <f t="shared" si="8"/>
        <v>127916.3</v>
      </c>
      <c r="BO16" s="27">
        <f t="shared" si="8"/>
        <v>18092</v>
      </c>
      <c r="BP16" s="27">
        <f t="shared" si="9"/>
        <v>11402.989</v>
      </c>
      <c r="BQ16" s="27">
        <f t="shared" si="27"/>
        <v>63.027796816272385</v>
      </c>
      <c r="BR16" s="34">
        <f t="shared" si="28"/>
        <v>8.914414347506924</v>
      </c>
      <c r="BS16" s="35">
        <v>127916.3</v>
      </c>
      <c r="BT16" s="35">
        <v>18092</v>
      </c>
      <c r="BU16" s="27">
        <v>11402.989</v>
      </c>
      <c r="BV16" s="34">
        <v>0</v>
      </c>
      <c r="BW16" s="34">
        <v>0</v>
      </c>
      <c r="BX16" s="27">
        <v>0</v>
      </c>
      <c r="BY16" s="34">
        <v>0</v>
      </c>
      <c r="BZ16" s="26">
        <v>0</v>
      </c>
      <c r="CA16" s="34">
        <v>0</v>
      </c>
      <c r="CB16" s="35">
        <v>0</v>
      </c>
      <c r="CC16" s="26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26">
        <v>0</v>
      </c>
      <c r="CJ16" s="34">
        <v>0</v>
      </c>
      <c r="CK16" s="39">
        <v>0</v>
      </c>
      <c r="CL16" s="26">
        <v>0</v>
      </c>
      <c r="CM16" s="34">
        <v>0</v>
      </c>
      <c r="CN16" s="35">
        <v>540</v>
      </c>
      <c r="CO16" s="26">
        <v>40</v>
      </c>
      <c r="CP16" s="45">
        <v>0</v>
      </c>
      <c r="CQ16" s="34">
        <v>0</v>
      </c>
      <c r="CR16" s="26">
        <v>0</v>
      </c>
      <c r="CS16" s="45">
        <v>0</v>
      </c>
      <c r="CT16" s="35">
        <v>0</v>
      </c>
      <c r="CU16" s="26">
        <v>0</v>
      </c>
      <c r="CV16" s="34">
        <v>0</v>
      </c>
      <c r="CW16" s="34">
        <v>0</v>
      </c>
      <c r="CX16" s="26">
        <v>0</v>
      </c>
      <c r="CY16" s="34">
        <v>0</v>
      </c>
      <c r="CZ16" s="34">
        <v>0</v>
      </c>
      <c r="DA16" s="26">
        <v>0</v>
      </c>
      <c r="DB16" s="34">
        <v>0</v>
      </c>
      <c r="DC16" s="34">
        <v>0</v>
      </c>
      <c r="DD16" s="26">
        <v>0</v>
      </c>
      <c r="DE16" s="34">
        <v>0</v>
      </c>
      <c r="DF16" s="34">
        <v>0</v>
      </c>
      <c r="DG16" s="27">
        <f t="shared" si="10"/>
        <v>180518.3</v>
      </c>
      <c r="DH16" s="27">
        <f t="shared" si="10"/>
        <v>25475.15</v>
      </c>
      <c r="DI16" s="27">
        <f t="shared" si="11"/>
        <v>14511.892</v>
      </c>
      <c r="DJ16" s="34">
        <v>0</v>
      </c>
      <c r="DK16" s="34">
        <v>0</v>
      </c>
      <c r="DL16" s="34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34">
        <v>0</v>
      </c>
      <c r="EC16" s="27">
        <f t="shared" si="12"/>
        <v>0</v>
      </c>
      <c r="ED16" s="27">
        <f t="shared" si="12"/>
        <v>0</v>
      </c>
      <c r="EE16" s="27">
        <f t="shared" si="13"/>
        <v>0</v>
      </c>
    </row>
    <row r="17" spans="1:135" s="43" customFormat="1" ht="20.25" customHeight="1">
      <c r="A17" s="29">
        <v>8</v>
      </c>
      <c r="B17" s="30" t="s">
        <v>56</v>
      </c>
      <c r="C17" s="31">
        <v>35959.1382</v>
      </c>
      <c r="D17" s="31">
        <v>3870.1495</v>
      </c>
      <c r="E17" s="32">
        <f t="shared" si="14"/>
        <v>693888.8500000001</v>
      </c>
      <c r="F17" s="31">
        <f t="shared" si="15"/>
        <v>109588.75</v>
      </c>
      <c r="G17" s="27">
        <f t="shared" si="0"/>
        <v>43132.729900000006</v>
      </c>
      <c r="H17" s="27">
        <f t="shared" si="16"/>
        <v>39.358720580351545</v>
      </c>
      <c r="I17" s="27">
        <f t="shared" si="17"/>
        <v>6.2160863227590415</v>
      </c>
      <c r="J17" s="27">
        <f t="shared" si="1"/>
        <v>272327</v>
      </c>
      <c r="K17" s="27">
        <f t="shared" si="1"/>
        <v>39254.299999999996</v>
      </c>
      <c r="L17" s="27">
        <f t="shared" si="1"/>
        <v>19687.929900000003</v>
      </c>
      <c r="M17" s="27">
        <f t="shared" si="18"/>
        <v>50.154836285451545</v>
      </c>
      <c r="N17" s="27">
        <f t="shared" si="19"/>
        <v>7.22951815280894</v>
      </c>
      <c r="O17" s="27">
        <f t="shared" si="2"/>
        <v>73497</v>
      </c>
      <c r="P17" s="27">
        <f t="shared" si="2"/>
        <v>15180.8</v>
      </c>
      <c r="Q17" s="27">
        <f t="shared" si="2"/>
        <v>9607.9004</v>
      </c>
      <c r="R17" s="27">
        <f t="shared" si="20"/>
        <v>63.28981608347387</v>
      </c>
      <c r="S17" s="34">
        <f t="shared" si="21"/>
        <v>13.072506905043744</v>
      </c>
      <c r="T17" s="35">
        <v>4097</v>
      </c>
      <c r="U17" s="27">
        <v>1850</v>
      </c>
      <c r="V17" s="27">
        <v>1039.9604</v>
      </c>
      <c r="W17" s="27">
        <f t="shared" si="3"/>
        <v>56.214075675675666</v>
      </c>
      <c r="X17" s="34">
        <f t="shared" si="4"/>
        <v>25.38346106907493</v>
      </c>
      <c r="Y17" s="35">
        <v>6000</v>
      </c>
      <c r="Z17" s="26">
        <v>875.9</v>
      </c>
      <c r="AA17" s="27">
        <v>265.7296</v>
      </c>
      <c r="AB17" s="27">
        <f t="shared" si="22"/>
        <v>30.337892453476428</v>
      </c>
      <c r="AC17" s="34">
        <f t="shared" si="5"/>
        <v>4.428826666666667</v>
      </c>
      <c r="AD17" s="35">
        <v>69400</v>
      </c>
      <c r="AE17" s="26">
        <v>13330.8</v>
      </c>
      <c r="AF17" s="27">
        <v>8567.94</v>
      </c>
      <c r="AG17" s="27">
        <f t="shared" si="23"/>
        <v>64.2717616347106</v>
      </c>
      <c r="AH17" s="34">
        <f t="shared" si="24"/>
        <v>12.345734870317003</v>
      </c>
      <c r="AI17" s="35">
        <v>12730</v>
      </c>
      <c r="AJ17" s="26">
        <v>3182.5</v>
      </c>
      <c r="AK17" s="27">
        <v>2836.618</v>
      </c>
      <c r="AL17" s="27">
        <f t="shared" si="25"/>
        <v>89.13175176747839</v>
      </c>
      <c r="AM17" s="34">
        <f t="shared" si="6"/>
        <v>22.282937941869598</v>
      </c>
      <c r="AN17" s="36">
        <v>3300</v>
      </c>
      <c r="AO17" s="26">
        <v>416.1</v>
      </c>
      <c r="AP17" s="27">
        <v>187.5</v>
      </c>
      <c r="AQ17" s="27">
        <f t="shared" si="26"/>
        <v>45.06128334534967</v>
      </c>
      <c r="AR17" s="34">
        <f t="shared" si="7"/>
        <v>5.681818181818182</v>
      </c>
      <c r="AS17" s="36">
        <v>0</v>
      </c>
      <c r="AT17" s="36">
        <v>0</v>
      </c>
      <c r="AU17" s="34">
        <v>0</v>
      </c>
      <c r="AV17" s="34">
        <v>0</v>
      </c>
      <c r="AW17" s="34">
        <v>0</v>
      </c>
      <c r="AX17" s="34">
        <v>0</v>
      </c>
      <c r="AY17" s="27">
        <v>281337.8</v>
      </c>
      <c r="AZ17" s="27">
        <v>70334.45</v>
      </c>
      <c r="BA17" s="34">
        <v>23444.8</v>
      </c>
      <c r="BB17" s="37">
        <v>0</v>
      </c>
      <c r="BC17" s="37">
        <v>0</v>
      </c>
      <c r="BD17" s="37">
        <v>0</v>
      </c>
      <c r="BE17" s="27">
        <v>5601</v>
      </c>
      <c r="BF17" s="38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27">
        <f t="shared" si="8"/>
        <v>80700</v>
      </c>
      <c r="BO17" s="27">
        <f t="shared" si="8"/>
        <v>7450</v>
      </c>
      <c r="BP17" s="27">
        <f t="shared" si="9"/>
        <v>2895.007</v>
      </c>
      <c r="BQ17" s="27">
        <f t="shared" si="27"/>
        <v>38.859154362416106</v>
      </c>
      <c r="BR17" s="34">
        <f t="shared" si="28"/>
        <v>3.5873692688971506</v>
      </c>
      <c r="BS17" s="35">
        <v>79700</v>
      </c>
      <c r="BT17" s="35">
        <v>7150</v>
      </c>
      <c r="BU17" s="27">
        <v>2809.207</v>
      </c>
      <c r="BV17" s="34">
        <v>0</v>
      </c>
      <c r="BW17" s="34">
        <v>0</v>
      </c>
      <c r="BX17" s="27">
        <v>0</v>
      </c>
      <c r="BY17" s="34">
        <v>0</v>
      </c>
      <c r="BZ17" s="26">
        <v>0</v>
      </c>
      <c r="CA17" s="34">
        <v>0</v>
      </c>
      <c r="CB17" s="35">
        <v>1000</v>
      </c>
      <c r="CC17" s="26">
        <v>300</v>
      </c>
      <c r="CD17" s="34">
        <v>85.8</v>
      </c>
      <c r="CE17" s="34">
        <v>0</v>
      </c>
      <c r="CF17" s="34">
        <v>0</v>
      </c>
      <c r="CG17" s="34">
        <v>0</v>
      </c>
      <c r="CH17" s="34">
        <v>5396.75</v>
      </c>
      <c r="CI17" s="26">
        <v>0</v>
      </c>
      <c r="CJ17" s="34">
        <v>0</v>
      </c>
      <c r="CK17" s="39">
        <v>0</v>
      </c>
      <c r="CL17" s="26">
        <v>0</v>
      </c>
      <c r="CM17" s="34">
        <v>0</v>
      </c>
      <c r="CN17" s="35">
        <v>74600</v>
      </c>
      <c r="CO17" s="26">
        <v>11649</v>
      </c>
      <c r="CP17" s="45">
        <v>3605.1749</v>
      </c>
      <c r="CQ17" s="34">
        <v>51000</v>
      </c>
      <c r="CR17" s="26">
        <v>6800</v>
      </c>
      <c r="CS17" s="45">
        <v>2220.1749</v>
      </c>
      <c r="CT17" s="35">
        <v>500</v>
      </c>
      <c r="CU17" s="26">
        <v>0</v>
      </c>
      <c r="CV17" s="34">
        <v>0</v>
      </c>
      <c r="CW17" s="34">
        <v>1000</v>
      </c>
      <c r="CX17" s="26">
        <v>0</v>
      </c>
      <c r="CY17" s="34">
        <v>0</v>
      </c>
      <c r="CZ17" s="34">
        <v>81251.8</v>
      </c>
      <c r="DA17" s="26">
        <v>0</v>
      </c>
      <c r="DB17" s="34">
        <v>0</v>
      </c>
      <c r="DC17" s="34">
        <v>20000</v>
      </c>
      <c r="DD17" s="26">
        <v>500</v>
      </c>
      <c r="DE17" s="34">
        <v>290</v>
      </c>
      <c r="DF17" s="34">
        <v>0</v>
      </c>
      <c r="DG17" s="27">
        <f t="shared" si="10"/>
        <v>645914.3500000001</v>
      </c>
      <c r="DH17" s="27">
        <f t="shared" si="10"/>
        <v>109588.75</v>
      </c>
      <c r="DI17" s="27">
        <f t="shared" si="11"/>
        <v>43132.729900000006</v>
      </c>
      <c r="DJ17" s="34">
        <v>0</v>
      </c>
      <c r="DK17" s="34">
        <v>0</v>
      </c>
      <c r="DL17" s="34">
        <v>0</v>
      </c>
      <c r="DM17" s="26">
        <v>47974.5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6">
        <v>0</v>
      </c>
      <c r="EB17" s="34">
        <v>0</v>
      </c>
      <c r="EC17" s="27">
        <f t="shared" si="12"/>
        <v>47974.5</v>
      </c>
      <c r="ED17" s="27">
        <f t="shared" si="12"/>
        <v>0</v>
      </c>
      <c r="EE17" s="27">
        <f t="shared" si="13"/>
        <v>0</v>
      </c>
    </row>
    <row r="18" spans="1:135" s="42" customFormat="1" ht="18.75" customHeight="1">
      <c r="A18" s="29"/>
      <c r="B18" s="40" t="s">
        <v>44</v>
      </c>
      <c r="C18" s="27">
        <f>SUM(C10:C17)</f>
        <v>707100.8386</v>
      </c>
      <c r="D18" s="27">
        <f>SUM(D10:D17)</f>
        <v>718344.2363000001</v>
      </c>
      <c r="E18" s="32">
        <f>DG18+EC18-DY18</f>
        <v>6419935.129999999</v>
      </c>
      <c r="F18" s="33">
        <f>SUM(F10:F17)</f>
        <v>1271415.375</v>
      </c>
      <c r="G18" s="27">
        <f>SUM(G10:G17)</f>
        <v>511520.2182000001</v>
      </c>
      <c r="H18" s="27">
        <f>G18/F18*100</f>
        <v>40.23234485425348</v>
      </c>
      <c r="I18" s="27">
        <f>G18/E18*100</f>
        <v>7.967685153229892</v>
      </c>
      <c r="J18" s="27">
        <f>SUM(J10:J17)</f>
        <v>2225223.7800000003</v>
      </c>
      <c r="K18" s="27">
        <f>SUM(K10:K17)</f>
        <v>292400.9</v>
      </c>
      <c r="L18" s="27">
        <f>SUM(L10:L17)</f>
        <v>173515.31819999998</v>
      </c>
      <c r="M18" s="27">
        <f>L18/K18*100</f>
        <v>59.34158143836081</v>
      </c>
      <c r="N18" s="27">
        <f>L18/J18*100</f>
        <v>7.797657015871004</v>
      </c>
      <c r="O18" s="31">
        <f>SUM(O10:O17)</f>
        <v>581532.233</v>
      </c>
      <c r="P18" s="31">
        <f>SUM(P10:P17)</f>
        <v>113969</v>
      </c>
      <c r="Q18" s="31">
        <f>SUM(Q10:Q17)</f>
        <v>80229.893</v>
      </c>
      <c r="R18" s="27">
        <f>Q18/P18*100</f>
        <v>70.39624196053312</v>
      </c>
      <c r="S18" s="34">
        <f>Q18/O18*100</f>
        <v>13.79629338619997</v>
      </c>
      <c r="T18" s="31">
        <f>SUM(T10:T17)</f>
        <v>160835.23299999998</v>
      </c>
      <c r="U18" s="31">
        <f>SUM(U10:U17)</f>
        <v>35535.7</v>
      </c>
      <c r="V18" s="31">
        <f>SUM(V10:V17)</f>
        <v>26050.779</v>
      </c>
      <c r="W18" s="27">
        <f t="shared" si="3"/>
        <v>73.30875429497661</v>
      </c>
      <c r="X18" s="34">
        <f t="shared" si="4"/>
        <v>16.197184232636392</v>
      </c>
      <c r="Y18" s="31">
        <f>SUM(Y10:Y17)</f>
        <v>190616.994</v>
      </c>
      <c r="Z18" s="31">
        <f>SUM(Z10:Z17)</f>
        <v>16792.600000000002</v>
      </c>
      <c r="AA18" s="31">
        <f>SUM(AA10:AA17)</f>
        <v>8049.3344</v>
      </c>
      <c r="AB18" s="27">
        <f>AA18/Z18*100</f>
        <v>47.93381846765837</v>
      </c>
      <c r="AC18" s="34">
        <f t="shared" si="5"/>
        <v>4.222779003639098</v>
      </c>
      <c r="AD18" s="31">
        <f>SUM(AD10:AD17)</f>
        <v>420697</v>
      </c>
      <c r="AE18" s="31">
        <f>SUM(AE10:AE17)</f>
        <v>78433.3</v>
      </c>
      <c r="AF18" s="31">
        <f>SUM(AF10:AF17)</f>
        <v>54179.114</v>
      </c>
      <c r="AG18" s="27">
        <f>AF18/AE18*100</f>
        <v>69.07667279076617</v>
      </c>
      <c r="AH18" s="34">
        <f>AF18/AD18*100</f>
        <v>12.878417007965353</v>
      </c>
      <c r="AI18" s="31">
        <f>SUM(AI10:AI17)</f>
        <v>92860.23999999999</v>
      </c>
      <c r="AJ18" s="31">
        <f>SUM(AJ10:AJ17)</f>
        <v>24258.2</v>
      </c>
      <c r="AK18" s="31">
        <f>SUM(AK10:AK17)</f>
        <v>15914.965</v>
      </c>
      <c r="AL18" s="27">
        <f>AK18/AJ18*100</f>
        <v>65.60653717093601</v>
      </c>
      <c r="AM18" s="34">
        <f t="shared" si="6"/>
        <v>17.138621437980348</v>
      </c>
      <c r="AN18" s="31">
        <f>SUM(AN10:AN17)</f>
        <v>28800</v>
      </c>
      <c r="AO18" s="31">
        <f>SUM(AO10:AO17)</f>
        <v>4155.7</v>
      </c>
      <c r="AP18" s="31">
        <f>SUM(AP10:AP17)</f>
        <v>1661.9</v>
      </c>
      <c r="AQ18" s="27">
        <f>AP18/AO18*100</f>
        <v>39.99085593281517</v>
      </c>
      <c r="AR18" s="34">
        <f t="shared" si="7"/>
        <v>5.770486111111111</v>
      </c>
      <c r="AS18" s="31">
        <f>SUM(AS10:AS17)</f>
        <v>0</v>
      </c>
      <c r="AT18" s="31">
        <f>SUM(AT10:AT17)</f>
        <v>0</v>
      </c>
      <c r="AU18" s="41">
        <v>0</v>
      </c>
      <c r="AV18" s="31">
        <f aca="true" t="shared" si="29" ref="AV18:BE18">SUM(AV10:AV17)</f>
        <v>0</v>
      </c>
      <c r="AW18" s="31">
        <f t="shared" si="29"/>
        <v>0</v>
      </c>
      <c r="AX18" s="31">
        <f t="shared" si="29"/>
        <v>0</v>
      </c>
      <c r="AY18" s="31">
        <f t="shared" si="29"/>
        <v>3906057.9</v>
      </c>
      <c r="AZ18" s="31">
        <f t="shared" si="29"/>
        <v>976514.475</v>
      </c>
      <c r="BA18" s="31">
        <f t="shared" si="29"/>
        <v>325504.89999999997</v>
      </c>
      <c r="BB18" s="31">
        <f t="shared" si="29"/>
        <v>0</v>
      </c>
      <c r="BC18" s="31">
        <f t="shared" si="29"/>
        <v>0</v>
      </c>
      <c r="BD18" s="31">
        <f t="shared" si="29"/>
        <v>0</v>
      </c>
      <c r="BE18" s="31">
        <f t="shared" si="29"/>
        <v>21971.1</v>
      </c>
      <c r="BF18" s="31">
        <f aca="true" t="shared" si="30" ref="BF18:BM18">SUM(BF10:BF17)</f>
        <v>0</v>
      </c>
      <c r="BG18" s="31">
        <f t="shared" si="30"/>
        <v>0</v>
      </c>
      <c r="BH18" s="31">
        <f t="shared" si="30"/>
        <v>0</v>
      </c>
      <c r="BI18" s="31">
        <f t="shared" si="30"/>
        <v>0</v>
      </c>
      <c r="BJ18" s="31">
        <f t="shared" si="30"/>
        <v>0</v>
      </c>
      <c r="BK18" s="31">
        <f t="shared" si="30"/>
        <v>0</v>
      </c>
      <c r="BL18" s="31">
        <f t="shared" si="30"/>
        <v>0</v>
      </c>
      <c r="BM18" s="31">
        <f t="shared" si="30"/>
        <v>0</v>
      </c>
      <c r="BN18" s="31">
        <f>SUM(BN10:BN17)</f>
        <v>657846.2930000001</v>
      </c>
      <c r="BO18" s="31">
        <f>SUM(BO10:BO17)</f>
        <v>81156.4</v>
      </c>
      <c r="BP18" s="31">
        <f>SUM(BP10:BP17)</f>
        <v>46009.466199999995</v>
      </c>
      <c r="BQ18" s="27">
        <f>BP18/BO18*100</f>
        <v>56.6923449044068</v>
      </c>
      <c r="BR18" s="34">
        <f t="shared" si="28"/>
        <v>6.993953859674633</v>
      </c>
      <c r="BS18" s="31">
        <f aca="true" t="shared" si="31" ref="BS18:CK18">SUM(BS10:BS17)</f>
        <v>381667.793</v>
      </c>
      <c r="BT18" s="31">
        <f t="shared" si="31"/>
        <v>39841.5</v>
      </c>
      <c r="BU18" s="31">
        <f t="shared" si="31"/>
        <v>18206.763199999998</v>
      </c>
      <c r="BV18" s="31">
        <f t="shared" si="31"/>
        <v>0</v>
      </c>
      <c r="BW18" s="31">
        <f t="shared" si="31"/>
        <v>0</v>
      </c>
      <c r="BX18" s="31">
        <f t="shared" si="31"/>
        <v>0</v>
      </c>
      <c r="BY18" s="31">
        <f t="shared" si="31"/>
        <v>240200</v>
      </c>
      <c r="BZ18" s="31">
        <f t="shared" si="31"/>
        <v>36490.9</v>
      </c>
      <c r="CA18" s="31">
        <f t="shared" si="31"/>
        <v>26666.85</v>
      </c>
      <c r="CB18" s="31">
        <f t="shared" si="31"/>
        <v>35978.5</v>
      </c>
      <c r="CC18" s="31">
        <f t="shared" si="31"/>
        <v>4824</v>
      </c>
      <c r="CD18" s="31">
        <f t="shared" si="31"/>
        <v>1135.8529999999998</v>
      </c>
      <c r="CE18" s="31">
        <f t="shared" si="31"/>
        <v>0</v>
      </c>
      <c r="CF18" s="31">
        <f t="shared" si="31"/>
        <v>0</v>
      </c>
      <c r="CG18" s="31">
        <f t="shared" si="31"/>
        <v>0</v>
      </c>
      <c r="CH18" s="31">
        <f t="shared" si="31"/>
        <v>23274.45</v>
      </c>
      <c r="CI18" s="31">
        <f t="shared" si="31"/>
        <v>0</v>
      </c>
      <c r="CJ18" s="31">
        <f t="shared" si="31"/>
        <v>0</v>
      </c>
      <c r="CK18" s="31">
        <f t="shared" si="31"/>
        <v>4800</v>
      </c>
      <c r="CL18" s="31">
        <f aca="true" t="shared" si="32" ref="CL18:CS18">SUM(CL10:CL17)</f>
        <v>928.4</v>
      </c>
      <c r="CM18" s="31">
        <f t="shared" si="32"/>
        <v>928.37</v>
      </c>
      <c r="CN18" s="31">
        <f t="shared" si="32"/>
        <v>493568.01999999996</v>
      </c>
      <c r="CO18" s="31">
        <f t="shared" si="32"/>
        <v>44819</v>
      </c>
      <c r="CP18" s="46">
        <f t="shared" si="32"/>
        <v>15273.263600000002</v>
      </c>
      <c r="CQ18" s="31">
        <f t="shared" si="32"/>
        <v>260898.41999999998</v>
      </c>
      <c r="CR18" s="31">
        <f t="shared" si="32"/>
        <v>26400.5</v>
      </c>
      <c r="CS18" s="31">
        <f t="shared" si="32"/>
        <v>10509.5136</v>
      </c>
      <c r="CT18" s="31">
        <f aca="true" t="shared" si="33" ref="CT18:DH18">SUM(CT10:CT17)</f>
        <v>14750</v>
      </c>
      <c r="CU18" s="31">
        <f t="shared" si="33"/>
        <v>1122.6</v>
      </c>
      <c r="CV18" s="31">
        <f t="shared" si="33"/>
        <v>1122.556</v>
      </c>
      <c r="CW18" s="31">
        <f t="shared" si="33"/>
        <v>13650</v>
      </c>
      <c r="CX18" s="31">
        <f t="shared" si="33"/>
        <v>2650</v>
      </c>
      <c r="CY18" s="31">
        <f t="shared" si="33"/>
        <v>2700</v>
      </c>
      <c r="CZ18" s="31">
        <f t="shared" si="33"/>
        <v>111251.8</v>
      </c>
      <c r="DA18" s="31">
        <f t="shared" si="33"/>
        <v>2500</v>
      </c>
      <c r="DB18" s="31">
        <f t="shared" si="33"/>
        <v>2500</v>
      </c>
      <c r="DC18" s="31">
        <f t="shared" si="33"/>
        <v>146800</v>
      </c>
      <c r="DD18" s="31">
        <f t="shared" si="33"/>
        <v>2549</v>
      </c>
      <c r="DE18" s="31">
        <f t="shared" si="33"/>
        <v>1625.57</v>
      </c>
      <c r="DF18" s="31">
        <f t="shared" si="33"/>
        <v>0</v>
      </c>
      <c r="DG18" s="31">
        <f t="shared" si="33"/>
        <v>6287779.029999999</v>
      </c>
      <c r="DH18" s="31">
        <f t="shared" si="33"/>
        <v>1271415.375</v>
      </c>
      <c r="DI18" s="31">
        <f t="shared" si="11"/>
        <v>501520.21819999994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102156.1</v>
      </c>
      <c r="DN18" s="26">
        <f aca="true" t="shared" si="34" ref="DN18:DU18">SUM(DN10:DN17)</f>
        <v>0</v>
      </c>
      <c r="DO18" s="26">
        <f t="shared" si="34"/>
        <v>0</v>
      </c>
      <c r="DP18" s="31">
        <f t="shared" si="34"/>
        <v>0</v>
      </c>
      <c r="DQ18" s="31">
        <f t="shared" si="34"/>
        <v>0</v>
      </c>
      <c r="DR18" s="31">
        <f t="shared" si="34"/>
        <v>0</v>
      </c>
      <c r="DS18" s="31">
        <f t="shared" si="34"/>
        <v>30000</v>
      </c>
      <c r="DT18" s="31">
        <f t="shared" si="34"/>
        <v>0</v>
      </c>
      <c r="DU18" s="31">
        <f t="shared" si="34"/>
        <v>10000</v>
      </c>
      <c r="DV18" s="31">
        <f aca="true" t="shared" si="35" ref="DV18:EE18">SUM(DV10:DV17)</f>
        <v>0</v>
      </c>
      <c r="DW18" s="31">
        <f t="shared" si="35"/>
        <v>0</v>
      </c>
      <c r="DX18" s="31">
        <f t="shared" si="35"/>
        <v>0</v>
      </c>
      <c r="DY18" s="31">
        <f t="shared" si="35"/>
        <v>0</v>
      </c>
      <c r="DZ18" s="31">
        <f t="shared" si="35"/>
        <v>0</v>
      </c>
      <c r="EA18" s="31">
        <f t="shared" si="35"/>
        <v>0</v>
      </c>
      <c r="EB18" s="31">
        <f t="shared" si="35"/>
        <v>0</v>
      </c>
      <c r="EC18" s="31">
        <f t="shared" si="35"/>
        <v>132156.1</v>
      </c>
      <c r="ED18" s="31">
        <f t="shared" si="35"/>
        <v>0</v>
      </c>
      <c r="EE18" s="31">
        <f t="shared" si="35"/>
        <v>10000</v>
      </c>
    </row>
    <row r="19" spans="5:21" ht="17.25">
      <c r="E19" s="12"/>
      <c r="F19" s="22"/>
      <c r="U19" s="10"/>
    </row>
    <row r="20" spans="2:28" s="10" customFormat="1" ht="17.25">
      <c r="B20" s="1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20"/>
    </row>
    <row r="21" spans="3:28" ht="17.2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20"/>
    </row>
  </sheetData>
  <sheetProtection/>
  <protectedRanges>
    <protectedRange sqref="BX18" name="Range5_2_1_1_2_1_1_2_1_1_1_2_1_1_1"/>
    <protectedRange sqref="AF12:AF17" name="Range4_2_1_1_2_1_1_2_1_1_1_1_1_1"/>
    <protectedRange sqref="AK12:AK17" name="Range4_3_1_1_2_1_1_2_1_1_1_1_1_1"/>
    <protectedRange sqref="BU12:BU15" name="Range5_1_1_1_2_1_1_2_1_1_1_1_1_1"/>
    <protectedRange sqref="BU16:BU17" name="Range5_2_1_1_2_1_1_2_1_1_1_1_1_1"/>
    <protectedRange sqref="V10:W10 W11:W18" name="Range4_5_1_2_1_1_1_1_1_1_1_1_1"/>
    <protectedRange sqref="AB10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:BX17" name="Range5_2_1_1_2_1_1_1_1_1_1_1_1_1"/>
    <protectedRange sqref="C17" name="Range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5" right="0.36" top="0.31" bottom="0.27" header="0.3" footer="0.2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2019-06-03T11:17:32Z</cp:lastPrinted>
  <dcterms:created xsi:type="dcterms:W3CDTF">2002-03-15T09:46:46Z</dcterms:created>
  <dcterms:modified xsi:type="dcterms:W3CDTF">2020-02-03T08:27:50Z</dcterms:modified>
  <cp:category/>
  <cp:version/>
  <cp:contentType/>
  <cp:contentStatus/>
</cp:coreProperties>
</file>