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8670" windowWidth="4110" windowHeight="2715" tabRatio="615"/>
  </bookViews>
  <sheets>
    <sheet name="Ekamut" sheetId="22" r:id="rId1"/>
  </sheets>
  <calcPr calcId="124519"/>
</workbook>
</file>

<file path=xl/calcChain.xml><?xml version="1.0" encoding="utf-8"?>
<calcChain xmlns="http://schemas.openxmlformats.org/spreadsheetml/2006/main">
  <c r="BO11" i="22"/>
  <c r="BQ11" s="1"/>
  <c r="BP11"/>
  <c r="BO12"/>
  <c r="BQ12" s="1"/>
  <c r="BP12"/>
  <c r="BO13"/>
  <c r="BQ13" s="1"/>
  <c r="BP13"/>
  <c r="BO14"/>
  <c r="BQ14" s="1"/>
  <c r="BP14"/>
  <c r="BO15"/>
  <c r="BP15"/>
  <c r="BO16"/>
  <c r="BP16"/>
  <c r="BO17"/>
  <c r="BP17"/>
  <c r="BP10"/>
  <c r="BQ10" s="1"/>
  <c r="BO10"/>
  <c r="AQ17"/>
  <c r="AQ15"/>
  <c r="AQ12"/>
  <c r="AQ11"/>
  <c r="AQ10"/>
  <c r="BN16"/>
  <c r="BN17"/>
  <c r="W17"/>
  <c r="W16"/>
  <c r="W15"/>
  <c r="W13"/>
  <c r="W12"/>
  <c r="W11"/>
  <c r="W10"/>
  <c r="P11"/>
  <c r="P12"/>
  <c r="P13"/>
  <c r="P14"/>
  <c r="P15"/>
  <c r="P16"/>
  <c r="P17"/>
  <c r="P10"/>
  <c r="AE18"/>
  <c r="Z18"/>
  <c r="K11"/>
  <c r="K12"/>
  <c r="K13"/>
  <c r="K14"/>
  <c r="K15"/>
  <c r="K16"/>
  <c r="K17"/>
  <c r="K10"/>
  <c r="AJ18"/>
  <c r="AO18"/>
  <c r="AT18"/>
  <c r="BT18"/>
  <c r="BU18"/>
  <c r="BV18"/>
  <c r="CU18"/>
  <c r="CV18"/>
  <c r="CX18"/>
  <c r="CY18"/>
  <c r="DA18"/>
  <c r="DB18"/>
  <c r="DD18"/>
  <c r="DE18"/>
  <c r="BW18"/>
  <c r="BX18"/>
  <c r="ED11"/>
  <c r="ED12"/>
  <c r="ED13"/>
  <c r="ED14"/>
  <c r="ED15"/>
  <c r="ED16"/>
  <c r="ED17"/>
  <c r="ED10"/>
  <c r="DW18"/>
  <c r="DX18"/>
  <c r="DY18"/>
  <c r="DZ18"/>
  <c r="EA18"/>
  <c r="DP18"/>
  <c r="DQ18"/>
  <c r="DR18"/>
  <c r="DS18"/>
  <c r="DT18"/>
  <c r="DU18"/>
  <c r="DO18"/>
  <c r="DN18"/>
  <c r="DK18"/>
  <c r="DL18"/>
  <c r="DH11"/>
  <c r="DH12"/>
  <c r="DH13"/>
  <c r="DH14"/>
  <c r="DH15"/>
  <c r="DH16"/>
  <c r="DH17"/>
  <c r="DH10"/>
  <c r="DH18" s="1"/>
  <c r="CL18"/>
  <c r="CM18"/>
  <c r="CN18"/>
  <c r="CO18"/>
  <c r="CP18"/>
  <c r="CQ18"/>
  <c r="CR18"/>
  <c r="CS18"/>
  <c r="BZ18"/>
  <c r="CA18"/>
  <c r="CC18"/>
  <c r="CD18"/>
  <c r="CF18"/>
  <c r="CG18"/>
  <c r="CI18"/>
  <c r="CJ18"/>
  <c r="BF18"/>
  <c r="BG18"/>
  <c r="BH18"/>
  <c r="BI18"/>
  <c r="BJ18"/>
  <c r="BK18"/>
  <c r="BL18"/>
  <c r="BM18"/>
  <c r="BD18"/>
  <c r="AZ18"/>
  <c r="BA18"/>
  <c r="BB18"/>
  <c r="BC18"/>
  <c r="AW18"/>
  <c r="AX18"/>
  <c r="U18"/>
  <c r="AR11"/>
  <c r="AR12"/>
  <c r="AR15"/>
  <c r="AR17"/>
  <c r="AR10"/>
  <c r="AM11"/>
  <c r="AM12"/>
  <c r="AM13"/>
  <c r="AM14"/>
  <c r="AM15"/>
  <c r="AM16"/>
  <c r="AM17"/>
  <c r="AL11"/>
  <c r="AL12"/>
  <c r="AL13"/>
  <c r="AL14"/>
  <c r="AL15"/>
  <c r="AL16"/>
  <c r="AL17"/>
  <c r="AM10"/>
  <c r="AL10"/>
  <c r="AH11"/>
  <c r="AH12"/>
  <c r="AH13"/>
  <c r="AH14"/>
  <c r="AH17"/>
  <c r="AG11"/>
  <c r="AG12"/>
  <c r="AG13"/>
  <c r="AG14"/>
  <c r="AG17"/>
  <c r="AH10"/>
  <c r="AG10"/>
  <c r="AC11"/>
  <c r="AC12"/>
  <c r="AC13"/>
  <c r="AC14"/>
  <c r="AC15"/>
  <c r="AC16"/>
  <c r="AC17"/>
  <c r="AB11"/>
  <c r="AB12"/>
  <c r="AB13"/>
  <c r="AB14"/>
  <c r="AB15"/>
  <c r="AB16"/>
  <c r="AB17"/>
  <c r="AC10"/>
  <c r="AB10"/>
  <c r="X11"/>
  <c r="X12"/>
  <c r="X13"/>
  <c r="X15"/>
  <c r="X16"/>
  <c r="X17"/>
  <c r="X10"/>
  <c r="Q10"/>
  <c r="R10" s="1"/>
  <c r="Q11"/>
  <c r="Q12"/>
  <c r="R12" s="1"/>
  <c r="Q13"/>
  <c r="Q14"/>
  <c r="Q15"/>
  <c r="Q16"/>
  <c r="R16" s="1"/>
  <c r="Q17"/>
  <c r="EE11"/>
  <c r="EE12"/>
  <c r="EE13"/>
  <c r="EE14"/>
  <c r="EE15"/>
  <c r="EE16"/>
  <c r="EE17"/>
  <c r="EB18"/>
  <c r="DV18"/>
  <c r="DM18"/>
  <c r="DJ18"/>
  <c r="DF18"/>
  <c r="DC18"/>
  <c r="CZ18"/>
  <c r="CW18"/>
  <c r="CT18"/>
  <c r="CK18"/>
  <c r="CH18"/>
  <c r="CE18"/>
  <c r="CB18"/>
  <c r="BY18"/>
  <c r="BS18"/>
  <c r="BE18"/>
  <c r="AY18"/>
  <c r="AV18"/>
  <c r="AS18"/>
  <c r="AP18"/>
  <c r="AN18"/>
  <c r="AK18"/>
  <c r="AL18" s="1"/>
  <c r="AI18"/>
  <c r="AF18"/>
  <c r="AG18" s="1"/>
  <c r="AD18"/>
  <c r="AA18"/>
  <c r="AB18" s="1"/>
  <c r="Y18"/>
  <c r="V18"/>
  <c r="W18" s="1"/>
  <c r="T18"/>
  <c r="D18"/>
  <c r="C18"/>
  <c r="EC17"/>
  <c r="DI17"/>
  <c r="DG17"/>
  <c r="E17" s="1"/>
  <c r="BR17"/>
  <c r="O17"/>
  <c r="L17"/>
  <c r="M17" s="1"/>
  <c r="J17"/>
  <c r="EC16"/>
  <c r="DI16"/>
  <c r="DG16"/>
  <c r="BR16"/>
  <c r="O16"/>
  <c r="L16"/>
  <c r="M16" s="1"/>
  <c r="J16"/>
  <c r="EC15"/>
  <c r="DI15"/>
  <c r="DG15"/>
  <c r="E15" s="1"/>
  <c r="BQ15"/>
  <c r="BN15"/>
  <c r="O15"/>
  <c r="L15"/>
  <c r="J15"/>
  <c r="EC14"/>
  <c r="DI14"/>
  <c r="G14" s="1"/>
  <c r="DG14"/>
  <c r="E14" s="1"/>
  <c r="BN14"/>
  <c r="BR14" s="1"/>
  <c r="O14"/>
  <c r="S14" s="1"/>
  <c r="L14"/>
  <c r="M14" s="1"/>
  <c r="J14"/>
  <c r="EC13"/>
  <c r="DI13"/>
  <c r="DG13"/>
  <c r="E13" s="1"/>
  <c r="BN13"/>
  <c r="O13"/>
  <c r="S13" s="1"/>
  <c r="L13"/>
  <c r="M13" s="1"/>
  <c r="J13"/>
  <c r="EC12"/>
  <c r="DI12"/>
  <c r="G12" s="1"/>
  <c r="DG12"/>
  <c r="BN12"/>
  <c r="O12"/>
  <c r="S12" s="1"/>
  <c r="L12"/>
  <c r="M12" s="1"/>
  <c r="J12"/>
  <c r="EC11"/>
  <c r="DI11"/>
  <c r="G11" s="1"/>
  <c r="DG11"/>
  <c r="E11" s="1"/>
  <c r="BN11"/>
  <c r="O11"/>
  <c r="S11" s="1"/>
  <c r="L11"/>
  <c r="J11"/>
  <c r="EE10"/>
  <c r="EE18" s="1"/>
  <c r="EC10"/>
  <c r="DI10"/>
  <c r="DG10"/>
  <c r="E10" s="1"/>
  <c r="BN10"/>
  <c r="O10"/>
  <c r="S10" s="1"/>
  <c r="L10"/>
  <c r="M10" s="1"/>
  <c r="J10"/>
  <c r="AC18"/>
  <c r="AH18"/>
  <c r="AQ18"/>
  <c r="S16"/>
  <c r="R14"/>
  <c r="S17"/>
  <c r="R17"/>
  <c r="R15"/>
  <c r="R13"/>
  <c r="R11"/>
  <c r="Q18"/>
  <c r="BR15"/>
  <c r="K18"/>
  <c r="BQ17"/>
  <c r="G10" l="1"/>
  <c r="F17"/>
  <c r="DG18"/>
  <c r="DI18"/>
  <c r="M11"/>
  <c r="N17"/>
  <c r="G16"/>
  <c r="N16"/>
  <c r="O18"/>
  <c r="M15"/>
  <c r="N15"/>
  <c r="BQ16"/>
  <c r="G13"/>
  <c r="I13" s="1"/>
  <c r="BN18"/>
  <c r="EC18"/>
  <c r="N12"/>
  <c r="BR12"/>
  <c r="N13"/>
  <c r="BR13"/>
  <c r="F15"/>
  <c r="F13"/>
  <c r="F11"/>
  <c r="H11" s="1"/>
  <c r="G15"/>
  <c r="I15" s="1"/>
  <c r="G17"/>
  <c r="H17" s="1"/>
  <c r="AM18"/>
  <c r="BO18"/>
  <c r="N10"/>
  <c r="BR11"/>
  <c r="N14"/>
  <c r="P18"/>
  <c r="R18" s="1"/>
  <c r="I17"/>
  <c r="N11"/>
  <c r="S15"/>
  <c r="X18"/>
  <c r="BR10"/>
  <c r="S18"/>
  <c r="J18"/>
  <c r="BP18"/>
  <c r="AR18"/>
  <c r="ED18"/>
  <c r="I14"/>
  <c r="I10"/>
  <c r="E12"/>
  <c r="I12" s="1"/>
  <c r="E16"/>
  <c r="F10"/>
  <c r="H10" s="1"/>
  <c r="F16"/>
  <c r="F14"/>
  <c r="H14" s="1"/>
  <c r="F12"/>
  <c r="H12" s="1"/>
  <c r="I11"/>
  <c r="L18"/>
  <c r="H13" l="1"/>
  <c r="E18"/>
  <c r="H16"/>
  <c r="I16"/>
  <c r="H15"/>
  <c r="BQ18"/>
  <c r="G18"/>
  <c r="BR18"/>
  <c r="F18"/>
  <c r="M18"/>
  <c r="N18"/>
  <c r="I18" l="1"/>
  <c r="H18"/>
</calcChain>
</file>

<file path=xl/sharedStrings.xml><?xml version="1.0" encoding="utf-8"?>
<sst xmlns="http://schemas.openxmlformats.org/spreadsheetml/2006/main" count="229" uniqueCount="68">
  <si>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</si>
  <si>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</si>
  <si>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</si>
  <si>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</si>
  <si>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</si>
  <si>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</si>
  <si>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</si>
  <si>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</si>
  <si>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</si>
  <si>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</si>
  <si>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</si>
  <si>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</si>
  <si>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</si>
  <si>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</si>
  <si>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</si>
  <si>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</si>
  <si>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</si>
  <si>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</si>
  <si>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</si>
  <si>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</si>
  <si>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</si>
  <si>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</si>
  <si>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</si>
  <si>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</si>
  <si>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</si>
  <si>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</si>
  <si>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</si>
  <si>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</si>
  <si>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</si>
  <si>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</si>
  <si>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</si>
  <si>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</si>
  <si>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</si>
  <si>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</si>
  <si>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</si>
  <si>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</si>
  <si>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</si>
  <si>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</si>
  <si>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</si>
  <si>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</si>
  <si>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</si>
  <si>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</si>
  <si>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</si>
  <si>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</si>
  <si>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</si>
  <si>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</si>
  <si>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կատ. %-ը տարեկան ծրագրի նկատմամբ</t>
  </si>
  <si>
    <t>Հաշվետու ժամանակաշրջան</t>
  </si>
  <si>
    <t>ք.Կապան</t>
  </si>
  <si>
    <t>ք.Քաջարան</t>
  </si>
  <si>
    <t>ք.Գորիս</t>
  </si>
  <si>
    <t>Տաթև</t>
  </si>
  <si>
    <t>Տեղ</t>
  </si>
  <si>
    <t>ք. Սիսիան</t>
  </si>
  <si>
    <t>Գորայք</t>
  </si>
  <si>
    <t>ք.Մեղրի</t>
  </si>
  <si>
    <r>
      <rPr>
        <b/>
        <sz val="10"/>
        <rFont val="GHEA Grapalat"/>
        <family val="3"/>
      </rPr>
      <t>տող 1341</t>
    </r>
    <r>
      <rPr>
        <sz val="10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</si>
  <si>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0"/>
        <rFont val="GHEA Grapalat"/>
        <family val="3"/>
      </rPr>
      <t xml:space="preserve"> տող 1342</t>
    </r>
    <r>
      <rPr>
        <sz val="10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</si>
  <si>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0"/>
        <rFont val="GHEA Grapalat"/>
        <family val="3"/>
      </rPr>
      <t xml:space="preserve"> տող 1352</t>
    </r>
    <r>
      <rPr>
        <sz val="10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</si>
  <si>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0"/>
        <rFont val="GHEA Grapalat"/>
        <family val="3"/>
      </rPr>
      <t xml:space="preserve">տող 1220+1240     </t>
    </r>
    <r>
      <rPr>
        <sz val="10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</si>
  <si>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0"/>
        <rFont val="GHEA Grapalat"/>
        <family val="3"/>
      </rPr>
      <t xml:space="preserve"> տող 1260   </t>
    </r>
    <r>
      <rPr>
        <sz val="10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</si>
  <si>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0"/>
        <rFont val="GHEA Grapalat"/>
        <family val="3"/>
      </rPr>
      <t xml:space="preserve"> տող 1381+տող 1382</t>
    </r>
    <r>
      <rPr>
        <sz val="10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</si>
  <si>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0"/>
        <rFont val="GHEA Grapalat"/>
        <family val="3"/>
      </rPr>
      <t xml:space="preserve">տող 1391+1393   </t>
    </r>
    <r>
      <rPr>
        <sz val="10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</si>
  <si>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0"/>
        <rFont val="GHEA Grapalat"/>
        <family val="3"/>
      </rPr>
      <t>տող 1392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</si>
  <si>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 ՀՀ ՍՅՈՒՆԻՔԻ ՄԱՐԶԻ  ՀԱՄԱՅՆՔՆԵՐԻ   ԲՅՈՒՋԵՏԱՅԻՆ   ԵԿԱՄՈՒՏՆԵՐԻ   ՎԵՐԱԲԵՐՅԱԼ  (աճողական)  2020թ. ապրիլի  «30» -ի դրությամբ </t>
    </r>
    <r>
      <rPr>
        <b/>
        <sz val="12"/>
        <rFont val="GHEA Grapalat"/>
        <family val="3"/>
      </rPr>
      <t xml:space="preserve">                                           </t>
    </r>
  </si>
  <si>
    <t xml:space="preserve">փաստ                   ( 4 ամիս)                                                                           </t>
  </si>
  <si>
    <t xml:space="preserve">ծրագիր 1-ին  կիսամյակ                                                                                                                                                                                                         </t>
  </si>
  <si>
    <t>կատ. %-ը 1-ին կիսամյակ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</si>
</sst>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1">
    <font>
      <sz val="12"/>
      <name val="Times Armenian"/>
    </font>
    <font>
      <sz val="10"/>
      <name val="Arial Armenian"/>
      <family val="2"/>
    </font>
    <font>
      <sz val="9"/>
      <name val="Arial Armenian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3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protection locked="0"/>
    </xf>
    <xf numFmtId="14" fontId="3" fillId="2" borderId="0" xfId="0" applyNumberFormat="1" applyFont="1" applyFill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Protection="1"/>
    <xf numFmtId="165" fontId="3" fillId="2" borderId="0" xfId="0" applyNumberFormat="1" applyFont="1" applyFill="1" applyProtection="1">
      <protection locked="0"/>
    </xf>
    <xf numFmtId="0" fontId="3" fillId="7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165" fontId="3" fillId="7" borderId="0" xfId="0" applyNumberFormat="1" applyFont="1" applyFill="1" applyProtection="1"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Protection="1"/>
    <xf numFmtId="0" fontId="6" fillId="2" borderId="3" xfId="0" applyFont="1" applyFill="1" applyBorder="1" applyAlignment="1" applyProtection="1">
      <alignment horizontal="center" vertical="center"/>
    </xf>
    <xf numFmtId="0" fontId="6" fillId="7" borderId="3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 vertical="center"/>
    </xf>
    <xf numFmtId="165" fontId="3" fillId="2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165" fontId="5" fillId="2" borderId="3" xfId="0" applyNumberFormat="1" applyFont="1" applyFill="1" applyBorder="1" applyAlignment="1" applyProtection="1">
      <alignment horizontal="center" vertical="center" wrapText="1"/>
    </xf>
    <xf numFmtId="165" fontId="8" fillId="2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1" fontId="8" fillId="7" borderId="3" xfId="0" applyNumberFormat="1" applyFont="1" applyFill="1" applyBorder="1" applyAlignment="1" applyProtection="1">
      <alignment horizontal="center" vertical="center" wrapText="1"/>
      <protection locked="0"/>
    </xf>
    <xf numFmtId="3" fontId="8" fillId="7" borderId="3" xfId="0" applyNumberFormat="1" applyFont="1" applyFill="1" applyBorder="1" applyAlignment="1" applyProtection="1">
      <alignment horizontal="left" vertical="center"/>
      <protection locked="0"/>
    </xf>
    <xf numFmtId="165" fontId="8" fillId="7" borderId="3" xfId="0" applyNumberFormat="1" applyFont="1" applyFill="1" applyBorder="1" applyAlignment="1" applyProtection="1">
      <alignment horizontal="center" vertical="center" wrapText="1"/>
    </xf>
    <xf numFmtId="165" fontId="8" fillId="8" borderId="3" xfId="0" applyNumberFormat="1" applyFont="1" applyFill="1" applyBorder="1" applyAlignment="1" applyProtection="1">
      <alignment horizontal="center" vertical="center" wrapText="1"/>
    </xf>
    <xf numFmtId="165" fontId="8" fillId="0" borderId="3" xfId="0" applyNumberFormat="1" applyFont="1" applyFill="1" applyBorder="1" applyAlignment="1" applyProtection="1">
      <alignment horizontal="center" vertical="center" wrapText="1"/>
    </xf>
    <xf numFmtId="165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3" xfId="0" applyNumberFormat="1" applyFont="1" applyFill="1" applyBorder="1" applyAlignment="1">
      <alignment horizontal="center" vertical="center"/>
    </xf>
    <xf numFmtId="165" fontId="9" fillId="2" borderId="3" xfId="0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4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165" fontId="8" fillId="7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0" xfId="0" applyNumberFormat="1" applyFont="1" applyFill="1" applyAlignment="1" applyProtection="1">
      <alignment horizontal="center" vertical="center" wrapText="1"/>
    </xf>
    <xf numFmtId="164" fontId="8" fillId="2" borderId="0" xfId="0" applyNumberFormat="1" applyFont="1" applyFill="1" applyAlignment="1" applyProtection="1">
      <alignment horizontal="center" vertical="center" wrapText="1"/>
      <protection locked="0"/>
    </xf>
    <xf numFmtId="165" fontId="5" fillId="7" borderId="3" xfId="0" applyNumberFormat="1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164" fontId="9" fillId="7" borderId="3" xfId="0" applyNumberFormat="1" applyFont="1" applyFill="1" applyBorder="1" applyAlignment="1">
      <alignment horizontal="center" vertical="center"/>
    </xf>
    <xf numFmtId="165" fontId="9" fillId="7" borderId="3" xfId="0" applyNumberFormat="1" applyFont="1" applyFill="1" applyBorder="1" applyAlignment="1">
      <alignment horizontal="center" vertical="center" wrapText="1"/>
    </xf>
    <xf numFmtId="165" fontId="8" fillId="7" borderId="4" xfId="0" applyNumberFormat="1" applyFont="1" applyFill="1" applyBorder="1" applyAlignment="1" applyProtection="1">
      <alignment horizontal="center" vertical="center" wrapText="1"/>
      <protection locked="0"/>
    </xf>
    <xf numFmtId="164" fontId="9" fillId="7" borderId="4" xfId="0" applyNumberFormat="1" applyFont="1" applyFill="1" applyBorder="1" applyAlignment="1">
      <alignment horizontal="center" vertical="center"/>
    </xf>
    <xf numFmtId="164" fontId="8" fillId="7" borderId="3" xfId="0" applyNumberFormat="1" applyFont="1" applyFill="1" applyBorder="1" applyAlignment="1">
      <alignment horizontal="center" vertical="center"/>
    </xf>
    <xf numFmtId="164" fontId="8" fillId="7" borderId="0" xfId="0" applyNumberFormat="1" applyFont="1" applyFill="1" applyAlignment="1" applyProtection="1">
      <alignment horizontal="center" vertical="center" wrapText="1"/>
      <protection locked="0"/>
    </xf>
    <xf numFmtId="165" fontId="8" fillId="10" borderId="3" xfId="0" applyNumberFormat="1" applyFont="1" applyFill="1" applyBorder="1" applyAlignment="1" applyProtection="1">
      <alignment horizontal="center" vertical="center" wrapText="1"/>
    </xf>
    <xf numFmtId="4" fontId="5" fillId="0" borderId="6" xfId="0" applyNumberFormat="1" applyFont="1" applyFill="1" applyBorder="1" applyAlignment="1" applyProtection="1">
      <alignment horizontal="center" vertical="center" wrapText="1"/>
    </xf>
    <xf numFmtId="4" fontId="5" fillId="0" borderId="7" xfId="0" applyNumberFormat="1" applyFont="1" applyFill="1" applyBorder="1" applyAlignment="1" applyProtection="1">
      <alignment horizontal="center" vertical="center" wrapText="1"/>
    </xf>
    <xf numFmtId="4" fontId="3" fillId="2" borderId="3" xfId="0" applyNumberFormat="1" applyFont="1" applyFill="1" applyBorder="1" applyAlignment="1" applyProtection="1">
      <alignment horizontal="center" vertical="center" wrapText="1"/>
    </xf>
    <xf numFmtId="4" fontId="8" fillId="3" borderId="2" xfId="0" applyNumberFormat="1" applyFont="1" applyFill="1" applyBorder="1" applyAlignment="1" applyProtection="1">
      <alignment horizontal="center" vertical="center" wrapText="1"/>
    </xf>
    <xf numFmtId="4" fontId="8" fillId="3" borderId="5" xfId="0" applyNumberFormat="1" applyFont="1" applyFill="1" applyBorder="1" applyAlignment="1" applyProtection="1">
      <alignment horizontal="center" vertical="center" wrapText="1"/>
    </xf>
    <xf numFmtId="4" fontId="3" fillId="3" borderId="2" xfId="0" applyNumberFormat="1" applyFont="1" applyFill="1" applyBorder="1" applyAlignment="1" applyProtection="1">
      <alignment horizontal="center" vertical="center" wrapText="1"/>
    </xf>
    <xf numFmtId="4" fontId="3" fillId="3" borderId="5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7" borderId="2" xfId="0" applyFont="1" applyFill="1" applyBorder="1" applyAlignment="1" applyProtection="1">
      <alignment horizontal="center" vertical="center" wrapText="1"/>
    </xf>
    <xf numFmtId="0" fontId="3" fillId="7" borderId="15" xfId="0" applyFont="1" applyFill="1" applyBorder="1" applyAlignment="1" applyProtection="1">
      <alignment horizontal="center" vertical="center" wrapText="1"/>
    </xf>
    <xf numFmtId="0" fontId="3" fillId="7" borderId="5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textRotation="90" wrapText="1"/>
    </xf>
    <xf numFmtId="0" fontId="8" fillId="2" borderId="15" xfId="0" applyFont="1" applyFill="1" applyBorder="1" applyAlignment="1" applyProtection="1">
      <alignment horizontal="center" vertical="center" textRotation="90" wrapText="1"/>
    </xf>
    <xf numFmtId="0" fontId="8" fillId="2" borderId="5" xfId="0" applyFont="1" applyFill="1" applyBorder="1" applyAlignment="1" applyProtection="1">
      <alignment horizontal="center" vertical="center" textRotation="90" wrapText="1"/>
    </xf>
    <xf numFmtId="4" fontId="4" fillId="5" borderId="6" xfId="0" applyNumberFormat="1" applyFont="1" applyFill="1" applyBorder="1" applyAlignment="1" applyProtection="1">
      <alignment horizontal="center" vertical="center" wrapText="1"/>
    </xf>
    <xf numFmtId="4" fontId="4" fillId="5" borderId="9" xfId="0" applyNumberFormat="1" applyFont="1" applyFill="1" applyBorder="1" applyAlignment="1" applyProtection="1">
      <alignment horizontal="center" vertical="center" wrapText="1"/>
    </xf>
    <xf numFmtId="4" fontId="4" fillId="5" borderId="7" xfId="0" applyNumberFormat="1" applyFont="1" applyFill="1" applyBorder="1" applyAlignment="1" applyProtection="1">
      <alignment horizontal="center" vertical="center" wrapText="1"/>
    </xf>
    <xf numFmtId="4" fontId="4" fillId="5" borderId="13" xfId="0" applyNumberFormat="1" applyFont="1" applyFill="1" applyBorder="1" applyAlignment="1" applyProtection="1">
      <alignment horizontal="center" vertical="center" wrapText="1"/>
    </xf>
    <xf numFmtId="4" fontId="4" fillId="5" borderId="0" xfId="0" applyNumberFormat="1" applyFont="1" applyFill="1" applyBorder="1" applyAlignment="1" applyProtection="1">
      <alignment horizontal="center" vertical="center" wrapText="1"/>
    </xf>
    <xf numFmtId="4" fontId="4" fillId="5" borderId="14" xfId="0" applyNumberFormat="1" applyFont="1" applyFill="1" applyBorder="1" applyAlignment="1" applyProtection="1">
      <alignment horizontal="center" vertical="center" wrapText="1"/>
    </xf>
    <xf numFmtId="4" fontId="4" fillId="5" borderId="8" xfId="0" applyNumberFormat="1" applyFont="1" applyFill="1" applyBorder="1" applyAlignment="1" applyProtection="1">
      <alignment horizontal="center" vertical="center" wrapText="1"/>
    </xf>
    <xf numFmtId="4" fontId="4" fillId="5" borderId="1" xfId="0" applyNumberFormat="1" applyFont="1" applyFill="1" applyBorder="1" applyAlignment="1" applyProtection="1">
      <alignment horizontal="center" vertical="center" wrapText="1"/>
    </xf>
    <xf numFmtId="4" fontId="4" fillId="5" borderId="10" xfId="0" applyNumberFormat="1" applyFont="1" applyFill="1" applyBorder="1" applyAlignment="1" applyProtection="1">
      <alignment horizontal="center" vertical="center" wrapText="1"/>
    </xf>
    <xf numFmtId="4" fontId="5" fillId="0" borderId="11" xfId="0" applyNumberFormat="1" applyFont="1" applyFill="1" applyBorder="1" applyAlignment="1" applyProtection="1">
      <alignment horizontal="center" vertical="center" wrapText="1"/>
    </xf>
    <xf numFmtId="4" fontId="5" fillId="0" borderId="12" xfId="0" applyNumberFormat="1" applyFont="1" applyFill="1" applyBorder="1" applyAlignment="1" applyProtection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center" vertical="center" wrapText="1"/>
    </xf>
    <xf numFmtId="0" fontId="4" fillId="5" borderId="6" xfId="0" applyNumberFormat="1" applyFont="1" applyFill="1" applyBorder="1" applyAlignment="1" applyProtection="1">
      <alignment horizontal="center" vertical="center" wrapText="1"/>
    </xf>
    <xf numFmtId="0" fontId="4" fillId="5" borderId="9" xfId="0" applyNumberFormat="1" applyFont="1" applyFill="1" applyBorder="1" applyAlignment="1" applyProtection="1">
      <alignment horizontal="center" vertical="center" wrapText="1"/>
    </xf>
    <xf numFmtId="0" fontId="4" fillId="5" borderId="7" xfId="0" applyNumberFormat="1" applyFont="1" applyFill="1" applyBorder="1" applyAlignment="1" applyProtection="1">
      <alignment horizontal="center" vertical="center" wrapText="1"/>
    </xf>
    <xf numFmtId="0" fontId="4" fillId="5" borderId="13" xfId="0" applyNumberFormat="1" applyFont="1" applyFill="1" applyBorder="1" applyAlignment="1" applyProtection="1">
      <alignment horizontal="center" vertical="center" wrapText="1"/>
    </xf>
    <xf numFmtId="0" fontId="4" fillId="5" borderId="0" xfId="0" applyNumberFormat="1" applyFont="1" applyFill="1" applyBorder="1" applyAlignment="1" applyProtection="1">
      <alignment horizontal="center" vertical="center" wrapText="1"/>
    </xf>
    <xf numFmtId="0" fontId="4" fillId="5" borderId="14" xfId="0" applyNumberFormat="1" applyFont="1" applyFill="1" applyBorder="1" applyAlignment="1" applyProtection="1">
      <alignment horizontal="center" vertical="center" wrapText="1"/>
    </xf>
    <xf numFmtId="0" fontId="4" fillId="5" borderId="8" xfId="0" applyNumberFormat="1" applyFont="1" applyFill="1" applyBorder="1" applyAlignment="1" applyProtection="1">
      <alignment horizontal="center" vertical="center" wrapText="1"/>
    </xf>
    <xf numFmtId="0" fontId="4" fillId="5" borderId="1" xfId="0" applyNumberFormat="1" applyFont="1" applyFill="1" applyBorder="1" applyAlignment="1" applyProtection="1">
      <alignment horizontal="center" vertical="center" wrapText="1"/>
    </xf>
    <xf numFmtId="0" fontId="4" fillId="5" borderId="10" xfId="0" applyNumberFormat="1" applyFont="1" applyFill="1" applyBorder="1" applyAlignment="1" applyProtection="1">
      <alignment horizontal="center" vertical="center" wrapText="1"/>
    </xf>
    <xf numFmtId="0" fontId="8" fillId="5" borderId="6" xfId="0" applyFont="1" applyFill="1" applyBorder="1" applyAlignment="1" applyProtection="1">
      <alignment horizontal="center" vertical="center" wrapText="1"/>
    </xf>
    <xf numFmtId="0" fontId="8" fillId="5" borderId="9" xfId="0" applyFont="1" applyFill="1" applyBorder="1" applyAlignment="1" applyProtection="1">
      <alignment horizontal="center" vertical="center" wrapText="1"/>
    </xf>
    <xf numFmtId="0" fontId="8" fillId="5" borderId="7" xfId="0" applyFont="1" applyFill="1" applyBorder="1" applyAlignment="1" applyProtection="1">
      <alignment horizontal="center" vertical="center" wrapText="1"/>
    </xf>
    <xf numFmtId="0" fontId="8" fillId="5" borderId="13" xfId="0" applyFont="1" applyFill="1" applyBorder="1" applyAlignment="1" applyProtection="1">
      <alignment horizontal="center" vertical="center" wrapText="1"/>
    </xf>
    <xf numFmtId="0" fontId="8" fillId="5" borderId="0" xfId="0" applyFont="1" applyFill="1" applyBorder="1" applyAlignment="1" applyProtection="1">
      <alignment horizontal="center" vertical="center" wrapText="1"/>
    </xf>
    <xf numFmtId="0" fontId="8" fillId="5" borderId="14" xfId="0" applyFont="1" applyFill="1" applyBorder="1" applyAlignment="1" applyProtection="1">
      <alignment horizontal="center" vertical="center" wrapText="1"/>
    </xf>
    <xf numFmtId="0" fontId="8" fillId="5" borderId="8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10" xfId="0" applyFont="1" applyFill="1" applyBorder="1" applyAlignment="1" applyProtection="1">
      <alignment horizontal="center" vertical="center" wrapText="1"/>
    </xf>
    <xf numFmtId="4" fontId="6" fillId="0" borderId="13" xfId="0" applyNumberFormat="1" applyFont="1" applyBorder="1" applyAlignment="1" applyProtection="1">
      <alignment horizontal="center" vertical="center" wrapText="1"/>
    </xf>
    <xf numFmtId="4" fontId="6" fillId="0" borderId="0" xfId="0" applyNumberFormat="1" applyFont="1" applyBorder="1" applyAlignment="1" applyProtection="1">
      <alignment horizontal="center" vertical="center" wrapText="1"/>
    </xf>
    <xf numFmtId="4" fontId="6" fillId="0" borderId="14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4" fontId="5" fillId="0" borderId="6" xfId="0" applyNumberFormat="1" applyFont="1" applyBorder="1" applyAlignment="1" applyProtection="1">
      <alignment horizontal="center" vertical="center" wrapText="1"/>
    </xf>
    <xf numFmtId="4" fontId="5" fillId="0" borderId="9" xfId="0" applyNumberFormat="1" applyFont="1" applyBorder="1" applyAlignment="1" applyProtection="1">
      <alignment horizontal="center" vertical="center" wrapText="1"/>
    </xf>
    <xf numFmtId="4" fontId="5" fillId="0" borderId="7" xfId="0" applyNumberFormat="1" applyFont="1" applyBorder="1" applyAlignment="1" applyProtection="1">
      <alignment horizontal="center" vertical="center" wrapText="1"/>
    </xf>
    <xf numFmtId="4" fontId="5" fillId="9" borderId="6" xfId="0" applyNumberFormat="1" applyFont="1" applyFill="1" applyBorder="1" applyAlignment="1" applyProtection="1">
      <alignment horizontal="center" vertical="center" wrapText="1"/>
    </xf>
    <xf numFmtId="4" fontId="5" fillId="9" borderId="9" xfId="0" applyNumberFormat="1" applyFont="1" applyFill="1" applyBorder="1" applyAlignment="1" applyProtection="1">
      <alignment horizontal="center" vertical="center" wrapText="1"/>
    </xf>
    <xf numFmtId="4" fontId="5" fillId="6" borderId="7" xfId="0" applyNumberFormat="1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4" fontId="8" fillId="2" borderId="3" xfId="0" applyNumberFormat="1" applyFont="1" applyFill="1" applyBorder="1" applyAlignment="1" applyProtection="1">
      <alignment horizontal="center" vertical="center" wrapText="1"/>
    </xf>
    <xf numFmtId="0" fontId="6" fillId="5" borderId="11" xfId="0" applyNumberFormat="1" applyFont="1" applyFill="1" applyBorder="1" applyAlignment="1" applyProtection="1">
      <alignment horizontal="center" vertical="center" wrapText="1"/>
    </xf>
    <xf numFmtId="0" fontId="6" fillId="5" borderId="12" xfId="0" applyNumberFormat="1" applyFont="1" applyFill="1" applyBorder="1" applyAlignment="1" applyProtection="1">
      <alignment horizontal="center" vertical="center" wrapText="1"/>
    </xf>
    <xf numFmtId="0" fontId="6" fillId="5" borderId="4" xfId="0" applyNumberFormat="1" applyFont="1" applyFill="1" applyBorder="1" applyAlignment="1" applyProtection="1">
      <alignment horizontal="center" vertical="center" wrapText="1"/>
    </xf>
    <xf numFmtId="0" fontId="6" fillId="2" borderId="11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4" fontId="5" fillId="0" borderId="8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4" fontId="5" fillId="2" borderId="3" xfId="0" applyNumberFormat="1" applyFont="1" applyFill="1" applyBorder="1" applyAlignment="1" applyProtection="1">
      <alignment horizontal="center" vertical="center" wrapText="1"/>
    </xf>
    <xf numFmtId="4" fontId="5" fillId="5" borderId="6" xfId="0" applyNumberFormat="1" applyFont="1" applyFill="1" applyBorder="1" applyAlignment="1" applyProtection="1">
      <alignment horizontal="center" vertical="center" wrapText="1"/>
    </xf>
    <xf numFmtId="4" fontId="5" fillId="5" borderId="9" xfId="0" applyNumberFormat="1" applyFont="1" applyFill="1" applyBorder="1" applyAlignment="1" applyProtection="1">
      <alignment horizontal="center" vertical="center" wrapText="1"/>
    </xf>
    <xf numFmtId="4" fontId="5" fillId="5" borderId="7" xfId="0" applyNumberFormat="1" applyFont="1" applyFill="1" applyBorder="1" applyAlignment="1" applyProtection="1">
      <alignment horizontal="center" vertical="center" wrapText="1"/>
    </xf>
    <xf numFmtId="4" fontId="5" fillId="5" borderId="13" xfId="0" applyNumberFormat="1" applyFont="1" applyFill="1" applyBorder="1" applyAlignment="1" applyProtection="1">
      <alignment horizontal="center" vertical="center" wrapText="1"/>
    </xf>
    <xf numFmtId="4" fontId="5" fillId="5" borderId="0" xfId="0" applyNumberFormat="1" applyFont="1" applyFill="1" applyBorder="1" applyAlignment="1" applyProtection="1">
      <alignment horizontal="center" vertical="center" wrapText="1"/>
    </xf>
    <xf numFmtId="4" fontId="5" fillId="5" borderId="14" xfId="0" applyNumberFormat="1" applyFont="1" applyFill="1" applyBorder="1" applyAlignment="1" applyProtection="1">
      <alignment horizontal="center" vertical="center" wrapText="1"/>
    </xf>
    <xf numFmtId="4" fontId="5" fillId="5" borderId="8" xfId="0" applyNumberFormat="1" applyFont="1" applyFill="1" applyBorder="1" applyAlignment="1" applyProtection="1">
      <alignment horizontal="center" vertical="center" wrapText="1"/>
    </xf>
    <xf numFmtId="4" fontId="5" fillId="5" borderId="1" xfId="0" applyNumberFormat="1" applyFont="1" applyFill="1" applyBorder="1" applyAlignment="1" applyProtection="1">
      <alignment horizontal="center" vertical="center" wrapText="1"/>
    </xf>
    <xf numFmtId="4" fontId="5" fillId="5" borderId="10" xfId="0" applyNumberFormat="1" applyFont="1" applyFill="1" applyBorder="1" applyAlignment="1" applyProtection="1">
      <alignment horizontal="center" vertical="center" wrapText="1"/>
    </xf>
    <xf numFmtId="4" fontId="3" fillId="6" borderId="12" xfId="0" applyNumberFormat="1" applyFont="1" applyFill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2" borderId="11" xfId="0" applyNumberFormat="1" applyFont="1" applyFill="1" applyBorder="1" applyAlignment="1" applyProtection="1">
      <alignment horizontal="center" vertical="center" wrapText="1"/>
    </xf>
    <xf numFmtId="0" fontId="5" fillId="2" borderId="12" xfId="0" applyNumberFormat="1" applyFont="1" applyFill="1" applyBorder="1" applyAlignment="1" applyProtection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4" fontId="5" fillId="0" borderId="11" xfId="0" applyNumberFormat="1" applyFont="1" applyBorder="1" applyAlignment="1" applyProtection="1">
      <alignment horizontal="center" vertical="center" wrapText="1"/>
    </xf>
    <xf numFmtId="4" fontId="5" fillId="0" borderId="12" xfId="0" applyNumberFormat="1" applyFont="1" applyBorder="1" applyAlignment="1" applyProtection="1">
      <alignment horizontal="center" vertical="center" wrapText="1"/>
    </xf>
    <xf numFmtId="4" fontId="5" fillId="0" borderId="4" xfId="0" applyNumberFormat="1" applyFont="1" applyBorder="1" applyAlignment="1" applyProtection="1">
      <alignment horizontal="center" vertical="center" wrapText="1"/>
    </xf>
    <xf numFmtId="0" fontId="5" fillId="4" borderId="11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4" fontId="5" fillId="0" borderId="9" xfId="0" applyNumberFormat="1" applyFont="1" applyFill="1" applyBorder="1" applyAlignment="1" applyProtection="1">
      <alignment horizontal="center" vertical="center" wrapText="1"/>
    </xf>
    <xf numFmtId="165" fontId="3" fillId="2" borderId="0" xfId="0" applyNumberFormat="1" applyFont="1" applyFill="1" applyBorder="1" applyAlignment="1" applyProtection="1">
      <alignment horizontal="left" wrapText="1"/>
      <protection locked="0"/>
    </xf>
    <xf numFmtId="4" fontId="5" fillId="2" borderId="8" xfId="0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4" fontId="4" fillId="0" borderId="11" xfId="0" applyNumberFormat="1" applyFont="1" applyBorder="1" applyAlignment="1" applyProtection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</xf>
    <xf numFmtId="4" fontId="4" fillId="0" borderId="4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22"/>
  <sheetViews>
    <sheetView tabSelected="1" zoomScale="90" zoomScaleNormal="90" workbookViewId="0">
      <selection activeCell="DT10" sqref="DT10:DT17"/>
    </sheetView>
  </sheetViews>
  <sheetFormatPr defaultColWidth="7.25" defaultRowHeight="17.25"/>
  <cols>
    <col min="1" max="1" width="4.375" style="1" customWidth="1"/>
    <col min="2" max="2" width="14" style="11" customWidth="1"/>
    <col min="3" max="3" width="10.5" style="1" customWidth="1"/>
    <col min="4" max="4" width="11.25" style="1" customWidth="1"/>
    <col min="5" max="5" width="12.375" style="1" customWidth="1"/>
    <col min="6" max="6" width="13" style="23" customWidth="1"/>
    <col min="7" max="7" width="13.625" style="1" customWidth="1"/>
    <col min="8" max="8" width="9.375" style="1" customWidth="1"/>
    <col min="9" max="9" width="9.5" style="1" customWidth="1"/>
    <col min="10" max="10" width="11.875" style="1" customWidth="1"/>
    <col min="11" max="11" width="12" style="1" customWidth="1"/>
    <col min="12" max="12" width="11.25" style="1" customWidth="1"/>
    <col min="13" max="13" width="10" style="1" customWidth="1"/>
    <col min="14" max="14" width="9.5" style="1" customWidth="1"/>
    <col min="15" max="15" width="11.5" style="1" customWidth="1"/>
    <col min="16" max="16" width="11" style="1" customWidth="1"/>
    <col min="17" max="17" width="10.25" style="1" customWidth="1"/>
    <col min="18" max="18" width="10.875" style="1" customWidth="1"/>
    <col min="19" max="19" width="7.875" style="1" customWidth="1"/>
    <col min="20" max="20" width="10.375" style="1" customWidth="1"/>
    <col min="21" max="21" width="12.5" style="1" customWidth="1"/>
    <col min="22" max="22" width="9.75" style="1" customWidth="1"/>
    <col min="23" max="23" width="11" style="1" customWidth="1"/>
    <col min="24" max="24" width="8.375" style="1" customWidth="1"/>
    <col min="25" max="25" width="11.125" style="1" customWidth="1"/>
    <col min="26" max="26" width="10.875" style="1" customWidth="1"/>
    <col min="27" max="27" width="9.625" style="1" customWidth="1"/>
    <col min="28" max="28" width="10.25" style="1" customWidth="1"/>
    <col min="29" max="29" width="9" style="1" customWidth="1"/>
    <col min="30" max="31" width="11.625" style="1" customWidth="1"/>
    <col min="32" max="33" width="10.875" style="1" customWidth="1"/>
    <col min="34" max="34" width="9.75" style="1" customWidth="1"/>
    <col min="35" max="36" width="11.625" style="1" customWidth="1"/>
    <col min="37" max="37" width="9.75" style="1" customWidth="1"/>
    <col min="38" max="38" width="11.375" style="1" customWidth="1"/>
    <col min="39" max="39" width="8.625" style="1" customWidth="1"/>
    <col min="40" max="41" width="10.375" style="1" customWidth="1"/>
    <col min="42" max="42" width="9.875" style="1" customWidth="1"/>
    <col min="43" max="43" width="10.75" style="1" customWidth="1"/>
    <col min="44" max="44" width="8" style="1" customWidth="1"/>
    <col min="45" max="46" width="8.25" style="1" customWidth="1"/>
    <col min="47" max="47" width="7.25" style="1" customWidth="1"/>
    <col min="48" max="48" width="11.125" style="1" customWidth="1"/>
    <col min="49" max="49" width="10.625" style="1" customWidth="1"/>
    <col min="50" max="50" width="7.875" style="1" customWidth="1"/>
    <col min="51" max="51" width="12.125" style="1" customWidth="1"/>
    <col min="52" max="52" width="11.25" style="1" customWidth="1"/>
    <col min="53" max="53" width="10.875" style="1" customWidth="1"/>
    <col min="54" max="54" width="10.5" style="1" customWidth="1"/>
    <col min="55" max="55" width="11.25" style="1" customWidth="1"/>
    <col min="56" max="56" width="8.25" style="1" customWidth="1"/>
    <col min="57" max="57" width="10.875" style="1" customWidth="1"/>
    <col min="58" max="58" width="10.75" style="1" customWidth="1"/>
    <col min="59" max="59" width="9.875" style="1" customWidth="1"/>
    <col min="60" max="60" width="10.5" style="1" customWidth="1"/>
    <col min="61" max="61" width="10.125" style="1" customWidth="1"/>
    <col min="62" max="62" width="9.75" style="1" customWidth="1"/>
    <col min="63" max="63" width="9.875" style="1" customWidth="1"/>
    <col min="64" max="64" width="9.375" style="1" customWidth="1"/>
    <col min="65" max="65" width="8.5" style="1" customWidth="1"/>
    <col min="66" max="66" width="11.75" style="1" customWidth="1"/>
    <col min="67" max="71" width="10.75" style="1" customWidth="1"/>
    <col min="72" max="72" width="12.5" style="1" customWidth="1"/>
    <col min="73" max="73" width="9.125" style="1" customWidth="1"/>
    <col min="74" max="74" width="11.125" style="1" customWidth="1"/>
    <col min="75" max="75" width="8.375" style="1" customWidth="1"/>
    <col min="76" max="76" width="8" style="1" customWidth="1"/>
    <col min="77" max="77" width="10.625" style="1" customWidth="1"/>
    <col min="78" max="78" width="9.625" style="1" customWidth="1"/>
    <col min="79" max="79" width="8.875" style="1" customWidth="1"/>
    <col min="80" max="81" width="11.375" style="1" customWidth="1"/>
    <col min="82" max="82" width="8.125" style="1" customWidth="1"/>
    <col min="83" max="83" width="10.5" style="1" customWidth="1"/>
    <col min="84" max="84" width="10.625" style="1" customWidth="1"/>
    <col min="85" max="85" width="11.25" style="1" customWidth="1"/>
    <col min="86" max="86" width="9.875" style="1" customWidth="1"/>
    <col min="87" max="87" width="10.125" style="1" customWidth="1"/>
    <col min="88" max="88" width="8.625" style="1" customWidth="1"/>
    <col min="89" max="89" width="10.375" style="1" customWidth="1"/>
    <col min="90" max="90" width="9.375" style="1" customWidth="1"/>
    <col min="91" max="91" width="8.375" style="1" customWidth="1"/>
    <col min="92" max="93" width="11.75" style="1" customWidth="1"/>
    <col min="94" max="94" width="8.25" style="1" customWidth="1"/>
    <col min="95" max="96" width="11" style="1" customWidth="1"/>
    <col min="97" max="97" width="8.125" style="1" customWidth="1"/>
    <col min="98" max="98" width="9.875" style="1" customWidth="1"/>
    <col min="99" max="99" width="10.75" style="1" customWidth="1"/>
    <col min="100" max="100" width="8" style="1" customWidth="1"/>
    <col min="101" max="101" width="9.5" style="1" customWidth="1"/>
    <col min="102" max="102" width="10.625" style="1" customWidth="1"/>
    <col min="103" max="103" width="8.375" style="1" customWidth="1"/>
    <col min="104" max="104" width="11.25" style="1" customWidth="1"/>
    <col min="105" max="105" width="9.25" style="1" customWidth="1"/>
    <col min="106" max="106" width="7.875" style="1" customWidth="1"/>
    <col min="107" max="107" width="13.25" style="1" customWidth="1"/>
    <col min="108" max="108" width="11.875" style="1" customWidth="1"/>
    <col min="109" max="109" width="11.25" style="1" customWidth="1"/>
    <col min="110" max="110" width="9.875" style="1" customWidth="1"/>
    <col min="111" max="111" width="15.375" style="1" customWidth="1"/>
    <col min="112" max="112" width="14.75" style="1" customWidth="1"/>
    <col min="113" max="113" width="11.75" style="1" customWidth="1"/>
    <col min="114" max="114" width="8.375" style="1" customWidth="1"/>
    <col min="115" max="115" width="10.625" style="1" customWidth="1"/>
    <col min="116" max="117" width="11.625" style="1" customWidth="1"/>
    <col min="118" max="118" width="9.125" style="1" customWidth="1"/>
    <col min="119" max="119" width="7.75" style="1" customWidth="1"/>
    <col min="120" max="120" width="8" style="1" customWidth="1"/>
    <col min="121" max="121" width="11.25" style="1" customWidth="1"/>
    <col min="122" max="122" width="8.75" style="1" customWidth="1"/>
    <col min="123" max="123" width="9.75" style="1" customWidth="1"/>
    <col min="124" max="124" width="10.625" style="1" customWidth="1"/>
    <col min="125" max="125" width="10.25" style="1" customWidth="1"/>
    <col min="126" max="126" width="8.125" style="1" customWidth="1"/>
    <col min="127" max="127" width="13.5" style="1" customWidth="1"/>
    <col min="128" max="128" width="9.875" style="1" customWidth="1"/>
    <col min="129" max="130" width="11.875" style="1" customWidth="1"/>
    <col min="131" max="131" width="7.75" style="1" customWidth="1"/>
    <col min="132" max="132" width="6.875" style="1" customWidth="1"/>
    <col min="133" max="134" width="10.75" style="1" customWidth="1"/>
    <col min="135" max="135" width="9.875" style="1" customWidth="1"/>
    <col min="136" max="137" width="7.25" style="1"/>
    <col min="138" max="138" width="10.125" style="1" customWidth="1"/>
    <col min="139" max="16384" width="7.25" style="1"/>
  </cols>
  <sheetData>
    <row r="1" spans="1:135" ht="27.75" customHeight="1">
      <c r="C1" s="59" t="s">
        <v>11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</row>
    <row r="2" spans="1:135" ht="34.5" customHeight="1">
      <c r="C2" s="60" t="s">
        <v>64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Q2" s="5"/>
      <c r="R2" s="5"/>
      <c r="T2" s="61"/>
      <c r="U2" s="61"/>
      <c r="V2" s="61"/>
      <c r="W2" s="7"/>
      <c r="X2" s="7"/>
      <c r="AA2" s="6"/>
      <c r="AB2" s="7"/>
      <c r="AC2" s="7"/>
      <c r="AD2" s="7"/>
      <c r="AE2" s="7"/>
      <c r="AF2" s="6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135" ht="18" customHeight="1">
      <c r="C3" s="8"/>
      <c r="D3" s="8"/>
      <c r="E3" s="8"/>
      <c r="F3" s="21"/>
      <c r="G3" s="8"/>
      <c r="H3" s="8"/>
      <c r="I3" s="8"/>
      <c r="J3" s="8"/>
      <c r="K3" s="8"/>
      <c r="L3" s="60" t="s">
        <v>12</v>
      </c>
      <c r="M3" s="60"/>
      <c r="N3" s="60"/>
      <c r="O3" s="60"/>
      <c r="P3" s="8"/>
      <c r="Q3" s="5"/>
      <c r="R3" s="5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135" s="9" customFormat="1" ht="18" customHeight="1">
      <c r="A4" s="62" t="s">
        <v>6</v>
      </c>
      <c r="B4" s="62" t="s">
        <v>10</v>
      </c>
      <c r="C4" s="65" t="s">
        <v>4</v>
      </c>
      <c r="D4" s="65" t="s">
        <v>5</v>
      </c>
      <c r="E4" s="68" t="s">
        <v>13</v>
      </c>
      <c r="F4" s="69"/>
      <c r="G4" s="69"/>
      <c r="H4" s="69"/>
      <c r="I4" s="70"/>
      <c r="J4" s="80" t="s">
        <v>45</v>
      </c>
      <c r="K4" s="81"/>
      <c r="L4" s="81"/>
      <c r="M4" s="81"/>
      <c r="N4" s="82"/>
      <c r="O4" s="109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1"/>
      <c r="DF4" s="128" t="s">
        <v>14</v>
      </c>
      <c r="DG4" s="129" t="s">
        <v>15</v>
      </c>
      <c r="DH4" s="130"/>
      <c r="DI4" s="131"/>
      <c r="DJ4" s="138" t="s">
        <v>3</v>
      </c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15" t="s">
        <v>16</v>
      </c>
      <c r="EC4" s="89" t="s">
        <v>17</v>
      </c>
      <c r="ED4" s="90"/>
      <c r="EE4" s="91"/>
    </row>
    <row r="5" spans="1:135" s="9" customFormat="1" ht="15" customHeight="1">
      <c r="A5" s="63"/>
      <c r="B5" s="63"/>
      <c r="C5" s="66"/>
      <c r="D5" s="66"/>
      <c r="E5" s="71"/>
      <c r="F5" s="72"/>
      <c r="G5" s="72"/>
      <c r="H5" s="72"/>
      <c r="I5" s="73"/>
      <c r="J5" s="83"/>
      <c r="K5" s="84"/>
      <c r="L5" s="84"/>
      <c r="M5" s="84"/>
      <c r="N5" s="85"/>
      <c r="O5" s="98" t="s">
        <v>7</v>
      </c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100"/>
      <c r="AV5" s="101" t="s">
        <v>2</v>
      </c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2" t="s">
        <v>8</v>
      </c>
      <c r="BL5" s="103"/>
      <c r="BM5" s="103"/>
      <c r="BN5" s="106" t="s">
        <v>18</v>
      </c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8"/>
      <c r="CE5" s="112" t="s">
        <v>0</v>
      </c>
      <c r="CF5" s="113"/>
      <c r="CG5" s="113"/>
      <c r="CH5" s="113"/>
      <c r="CI5" s="113"/>
      <c r="CJ5" s="113"/>
      <c r="CK5" s="113"/>
      <c r="CL5" s="113"/>
      <c r="CM5" s="114"/>
      <c r="CN5" s="106" t="s">
        <v>1</v>
      </c>
      <c r="CO5" s="107"/>
      <c r="CP5" s="107"/>
      <c r="CQ5" s="107"/>
      <c r="CR5" s="107"/>
      <c r="CS5" s="107"/>
      <c r="CT5" s="107"/>
      <c r="CU5" s="107"/>
      <c r="CV5" s="107"/>
      <c r="CW5" s="101" t="s">
        <v>19</v>
      </c>
      <c r="CX5" s="101"/>
      <c r="CY5" s="101"/>
      <c r="CZ5" s="102" t="s">
        <v>20</v>
      </c>
      <c r="DA5" s="103"/>
      <c r="DB5" s="127"/>
      <c r="DC5" s="102" t="s">
        <v>21</v>
      </c>
      <c r="DD5" s="103"/>
      <c r="DE5" s="127"/>
      <c r="DF5" s="128"/>
      <c r="DG5" s="132"/>
      <c r="DH5" s="133"/>
      <c r="DI5" s="134"/>
      <c r="DJ5" s="162"/>
      <c r="DK5" s="162"/>
      <c r="DL5" s="163"/>
      <c r="DM5" s="163"/>
      <c r="DN5" s="163"/>
      <c r="DO5" s="163"/>
      <c r="DP5" s="154" t="s">
        <v>22</v>
      </c>
      <c r="DQ5" s="155"/>
      <c r="DR5" s="156"/>
      <c r="DS5" s="160"/>
      <c r="DT5" s="161"/>
      <c r="DU5" s="161"/>
      <c r="DV5" s="161"/>
      <c r="DW5" s="161"/>
      <c r="DX5" s="161"/>
      <c r="DY5" s="161"/>
      <c r="DZ5" s="161"/>
      <c r="EA5" s="161"/>
      <c r="EB5" s="115"/>
      <c r="EC5" s="92"/>
      <c r="ED5" s="93"/>
      <c r="EE5" s="94"/>
    </row>
    <row r="6" spans="1:135" s="27" customFormat="1" ht="93" customHeight="1">
      <c r="A6" s="63"/>
      <c r="B6" s="63"/>
      <c r="C6" s="66"/>
      <c r="D6" s="66"/>
      <c r="E6" s="74"/>
      <c r="F6" s="75"/>
      <c r="G6" s="75"/>
      <c r="H6" s="75"/>
      <c r="I6" s="76"/>
      <c r="J6" s="86"/>
      <c r="K6" s="87"/>
      <c r="L6" s="87"/>
      <c r="M6" s="87"/>
      <c r="N6" s="88"/>
      <c r="O6" s="116" t="s">
        <v>23</v>
      </c>
      <c r="P6" s="117"/>
      <c r="Q6" s="117"/>
      <c r="R6" s="117"/>
      <c r="S6" s="118"/>
      <c r="T6" s="119" t="s">
        <v>24</v>
      </c>
      <c r="U6" s="120"/>
      <c r="V6" s="120"/>
      <c r="W6" s="120"/>
      <c r="X6" s="121"/>
      <c r="Y6" s="119" t="s">
        <v>25</v>
      </c>
      <c r="Z6" s="120"/>
      <c r="AA6" s="120"/>
      <c r="AB6" s="120"/>
      <c r="AC6" s="121"/>
      <c r="AD6" s="119" t="s">
        <v>26</v>
      </c>
      <c r="AE6" s="120"/>
      <c r="AF6" s="120"/>
      <c r="AG6" s="120"/>
      <c r="AH6" s="121"/>
      <c r="AI6" s="119" t="s">
        <v>27</v>
      </c>
      <c r="AJ6" s="120"/>
      <c r="AK6" s="120"/>
      <c r="AL6" s="120"/>
      <c r="AM6" s="121"/>
      <c r="AN6" s="119" t="s">
        <v>28</v>
      </c>
      <c r="AO6" s="120"/>
      <c r="AP6" s="120"/>
      <c r="AQ6" s="120"/>
      <c r="AR6" s="121"/>
      <c r="AS6" s="149" t="s">
        <v>29</v>
      </c>
      <c r="AT6" s="149"/>
      <c r="AU6" s="149"/>
      <c r="AV6" s="140" t="s">
        <v>30</v>
      </c>
      <c r="AW6" s="141"/>
      <c r="AX6" s="141"/>
      <c r="AY6" s="140" t="s">
        <v>31</v>
      </c>
      <c r="AZ6" s="141"/>
      <c r="BA6" s="142"/>
      <c r="BB6" s="143" t="s">
        <v>32</v>
      </c>
      <c r="BC6" s="144"/>
      <c r="BD6" s="145"/>
      <c r="BE6" s="143" t="s">
        <v>33</v>
      </c>
      <c r="BF6" s="144"/>
      <c r="BG6" s="144"/>
      <c r="BH6" s="125" t="s">
        <v>34</v>
      </c>
      <c r="BI6" s="126"/>
      <c r="BJ6" s="126"/>
      <c r="BK6" s="104"/>
      <c r="BL6" s="105"/>
      <c r="BM6" s="105"/>
      <c r="BN6" s="146" t="s">
        <v>35</v>
      </c>
      <c r="BO6" s="147"/>
      <c r="BP6" s="147"/>
      <c r="BQ6" s="147"/>
      <c r="BR6" s="148"/>
      <c r="BS6" s="124" t="s">
        <v>36</v>
      </c>
      <c r="BT6" s="124"/>
      <c r="BU6" s="124"/>
      <c r="BV6" s="124" t="s">
        <v>37</v>
      </c>
      <c r="BW6" s="124"/>
      <c r="BX6" s="124"/>
      <c r="BY6" s="124" t="s">
        <v>38</v>
      </c>
      <c r="BZ6" s="124"/>
      <c r="CA6" s="124"/>
      <c r="CB6" s="124" t="s">
        <v>39</v>
      </c>
      <c r="CC6" s="124"/>
      <c r="CD6" s="124"/>
      <c r="CE6" s="124" t="s">
        <v>56</v>
      </c>
      <c r="CF6" s="124"/>
      <c r="CG6" s="124"/>
      <c r="CH6" s="112" t="s">
        <v>57</v>
      </c>
      <c r="CI6" s="113"/>
      <c r="CJ6" s="113"/>
      <c r="CK6" s="124" t="s">
        <v>40</v>
      </c>
      <c r="CL6" s="124"/>
      <c r="CM6" s="124"/>
      <c r="CN6" s="122" t="s">
        <v>41</v>
      </c>
      <c r="CO6" s="123"/>
      <c r="CP6" s="113"/>
      <c r="CQ6" s="124" t="s">
        <v>42</v>
      </c>
      <c r="CR6" s="124"/>
      <c r="CS6" s="124"/>
      <c r="CT6" s="112" t="s">
        <v>58</v>
      </c>
      <c r="CU6" s="113"/>
      <c r="CV6" s="113"/>
      <c r="CW6" s="101"/>
      <c r="CX6" s="101"/>
      <c r="CY6" s="101"/>
      <c r="CZ6" s="104"/>
      <c r="DA6" s="105"/>
      <c r="DB6" s="139"/>
      <c r="DC6" s="104"/>
      <c r="DD6" s="105"/>
      <c r="DE6" s="139"/>
      <c r="DF6" s="128"/>
      <c r="DG6" s="135"/>
      <c r="DH6" s="136"/>
      <c r="DI6" s="137"/>
      <c r="DJ6" s="102" t="s">
        <v>59</v>
      </c>
      <c r="DK6" s="103"/>
      <c r="DL6" s="127"/>
      <c r="DM6" s="102" t="s">
        <v>60</v>
      </c>
      <c r="DN6" s="103"/>
      <c r="DO6" s="127"/>
      <c r="DP6" s="157"/>
      <c r="DQ6" s="158"/>
      <c r="DR6" s="159"/>
      <c r="DS6" s="102" t="s">
        <v>61</v>
      </c>
      <c r="DT6" s="103"/>
      <c r="DU6" s="127"/>
      <c r="DV6" s="102" t="s">
        <v>62</v>
      </c>
      <c r="DW6" s="103"/>
      <c r="DX6" s="127"/>
      <c r="DY6" s="152" t="s">
        <v>63</v>
      </c>
      <c r="DZ6" s="153"/>
      <c r="EA6" s="153"/>
      <c r="EB6" s="115"/>
      <c r="EC6" s="95"/>
      <c r="ED6" s="96"/>
      <c r="EE6" s="97"/>
    </row>
    <row r="7" spans="1:135" s="15" customFormat="1" ht="36" customHeight="1">
      <c r="A7" s="63"/>
      <c r="B7" s="63"/>
      <c r="C7" s="66"/>
      <c r="D7" s="66"/>
      <c r="E7" s="55" t="s">
        <v>43</v>
      </c>
      <c r="F7" s="77" t="s">
        <v>47</v>
      </c>
      <c r="G7" s="78"/>
      <c r="H7" s="78"/>
      <c r="I7" s="79"/>
      <c r="J7" s="55" t="s">
        <v>43</v>
      </c>
      <c r="K7" s="77" t="s">
        <v>47</v>
      </c>
      <c r="L7" s="78"/>
      <c r="M7" s="78"/>
      <c r="N7" s="79"/>
      <c r="O7" s="55" t="s">
        <v>43</v>
      </c>
      <c r="P7" s="77" t="s">
        <v>47</v>
      </c>
      <c r="Q7" s="78"/>
      <c r="R7" s="78"/>
      <c r="S7" s="79"/>
      <c r="T7" s="55" t="s">
        <v>43</v>
      </c>
      <c r="U7" s="77" t="s">
        <v>47</v>
      </c>
      <c r="V7" s="78"/>
      <c r="W7" s="78"/>
      <c r="X7" s="79"/>
      <c r="Y7" s="55" t="s">
        <v>43</v>
      </c>
      <c r="Z7" s="77" t="s">
        <v>47</v>
      </c>
      <c r="AA7" s="78"/>
      <c r="AB7" s="78"/>
      <c r="AC7" s="79"/>
      <c r="AD7" s="55" t="s">
        <v>43</v>
      </c>
      <c r="AE7" s="77" t="s">
        <v>47</v>
      </c>
      <c r="AF7" s="78"/>
      <c r="AG7" s="78"/>
      <c r="AH7" s="79"/>
      <c r="AI7" s="55" t="s">
        <v>43</v>
      </c>
      <c r="AJ7" s="77" t="s">
        <v>47</v>
      </c>
      <c r="AK7" s="78"/>
      <c r="AL7" s="78"/>
      <c r="AM7" s="79"/>
      <c r="AN7" s="55" t="s">
        <v>43</v>
      </c>
      <c r="AO7" s="77" t="s">
        <v>47</v>
      </c>
      <c r="AP7" s="78"/>
      <c r="AQ7" s="78"/>
      <c r="AR7" s="79"/>
      <c r="AS7" s="55" t="s">
        <v>43</v>
      </c>
      <c r="AT7" s="52" t="s">
        <v>47</v>
      </c>
      <c r="AU7" s="53"/>
      <c r="AV7" s="55" t="s">
        <v>43</v>
      </c>
      <c r="AW7" s="52" t="s">
        <v>47</v>
      </c>
      <c r="AX7" s="53"/>
      <c r="AY7" s="55" t="s">
        <v>43</v>
      </c>
      <c r="AZ7" s="52" t="s">
        <v>47</v>
      </c>
      <c r="BA7" s="53"/>
      <c r="BB7" s="55" t="s">
        <v>43</v>
      </c>
      <c r="BC7" s="52" t="s">
        <v>47</v>
      </c>
      <c r="BD7" s="53"/>
      <c r="BE7" s="55" t="s">
        <v>43</v>
      </c>
      <c r="BF7" s="52" t="s">
        <v>47</v>
      </c>
      <c r="BG7" s="53"/>
      <c r="BH7" s="55" t="s">
        <v>43</v>
      </c>
      <c r="BI7" s="52" t="s">
        <v>47</v>
      </c>
      <c r="BJ7" s="53"/>
      <c r="BK7" s="55" t="s">
        <v>43</v>
      </c>
      <c r="BL7" s="52" t="s">
        <v>47</v>
      </c>
      <c r="BM7" s="53"/>
      <c r="BN7" s="55" t="s">
        <v>43</v>
      </c>
      <c r="BO7" s="52" t="s">
        <v>47</v>
      </c>
      <c r="BP7" s="150"/>
      <c r="BQ7" s="150"/>
      <c r="BR7" s="53"/>
      <c r="BS7" s="55" t="s">
        <v>43</v>
      </c>
      <c r="BT7" s="52" t="s">
        <v>47</v>
      </c>
      <c r="BU7" s="53"/>
      <c r="BV7" s="55" t="s">
        <v>43</v>
      </c>
      <c r="BW7" s="52" t="s">
        <v>47</v>
      </c>
      <c r="BX7" s="53"/>
      <c r="BY7" s="55" t="s">
        <v>43</v>
      </c>
      <c r="BZ7" s="52" t="s">
        <v>47</v>
      </c>
      <c r="CA7" s="53"/>
      <c r="CB7" s="55" t="s">
        <v>43</v>
      </c>
      <c r="CC7" s="52" t="s">
        <v>47</v>
      </c>
      <c r="CD7" s="53"/>
      <c r="CE7" s="55" t="s">
        <v>43</v>
      </c>
      <c r="CF7" s="52" t="s">
        <v>47</v>
      </c>
      <c r="CG7" s="53"/>
      <c r="CH7" s="55" t="s">
        <v>43</v>
      </c>
      <c r="CI7" s="52" t="s">
        <v>47</v>
      </c>
      <c r="CJ7" s="53"/>
      <c r="CK7" s="55" t="s">
        <v>43</v>
      </c>
      <c r="CL7" s="52" t="s">
        <v>47</v>
      </c>
      <c r="CM7" s="53"/>
      <c r="CN7" s="55" t="s">
        <v>43</v>
      </c>
      <c r="CO7" s="52" t="s">
        <v>47</v>
      </c>
      <c r="CP7" s="53"/>
      <c r="CQ7" s="55" t="s">
        <v>43</v>
      </c>
      <c r="CR7" s="52" t="s">
        <v>47</v>
      </c>
      <c r="CS7" s="53"/>
      <c r="CT7" s="55" t="s">
        <v>43</v>
      </c>
      <c r="CU7" s="52" t="s">
        <v>47</v>
      </c>
      <c r="CV7" s="53"/>
      <c r="CW7" s="55" t="s">
        <v>43</v>
      </c>
      <c r="CX7" s="52" t="s">
        <v>47</v>
      </c>
      <c r="CY7" s="53"/>
      <c r="CZ7" s="55" t="s">
        <v>43</v>
      </c>
      <c r="DA7" s="52" t="s">
        <v>47</v>
      </c>
      <c r="DB7" s="53"/>
      <c r="DC7" s="55" t="s">
        <v>43</v>
      </c>
      <c r="DD7" s="52" t="s">
        <v>47</v>
      </c>
      <c r="DE7" s="53"/>
      <c r="DF7" s="164" t="s">
        <v>9</v>
      </c>
      <c r="DG7" s="55" t="s">
        <v>43</v>
      </c>
      <c r="DH7" s="52" t="s">
        <v>47</v>
      </c>
      <c r="DI7" s="53"/>
      <c r="DJ7" s="55" t="s">
        <v>43</v>
      </c>
      <c r="DK7" s="52" t="s">
        <v>47</v>
      </c>
      <c r="DL7" s="53"/>
      <c r="DM7" s="55" t="s">
        <v>43</v>
      </c>
      <c r="DN7" s="52" t="s">
        <v>47</v>
      </c>
      <c r="DO7" s="53"/>
      <c r="DP7" s="55" t="s">
        <v>43</v>
      </c>
      <c r="DQ7" s="52" t="s">
        <v>47</v>
      </c>
      <c r="DR7" s="53"/>
      <c r="DS7" s="55" t="s">
        <v>43</v>
      </c>
      <c r="DT7" s="52" t="s">
        <v>47</v>
      </c>
      <c r="DU7" s="53"/>
      <c r="DV7" s="57" t="s">
        <v>43</v>
      </c>
      <c r="DW7" s="52" t="s">
        <v>47</v>
      </c>
      <c r="DX7" s="53"/>
      <c r="DY7" s="57" t="s">
        <v>43</v>
      </c>
      <c r="DZ7" s="52" t="s">
        <v>47</v>
      </c>
      <c r="EA7" s="53"/>
      <c r="EB7" s="54" t="s">
        <v>9</v>
      </c>
      <c r="EC7" s="55" t="s">
        <v>43</v>
      </c>
      <c r="ED7" s="52" t="s">
        <v>47</v>
      </c>
      <c r="EE7" s="53"/>
    </row>
    <row r="8" spans="1:135" s="15" customFormat="1" ht="95.25" customHeight="1">
      <c r="A8" s="64"/>
      <c r="B8" s="64"/>
      <c r="C8" s="67"/>
      <c r="D8" s="67"/>
      <c r="E8" s="56"/>
      <c r="F8" s="44" t="s">
        <v>66</v>
      </c>
      <c r="G8" s="14" t="s">
        <v>65</v>
      </c>
      <c r="H8" s="24" t="s">
        <v>67</v>
      </c>
      <c r="I8" s="14" t="s">
        <v>46</v>
      </c>
      <c r="J8" s="56"/>
      <c r="K8" s="44" t="s">
        <v>66</v>
      </c>
      <c r="L8" s="14" t="s">
        <v>65</v>
      </c>
      <c r="M8" s="24" t="s">
        <v>67</v>
      </c>
      <c r="N8" s="14" t="s">
        <v>46</v>
      </c>
      <c r="O8" s="56"/>
      <c r="P8" s="44" t="s">
        <v>66</v>
      </c>
      <c r="Q8" s="14" t="s">
        <v>65</v>
      </c>
      <c r="R8" s="24" t="s">
        <v>67</v>
      </c>
      <c r="S8" s="14" t="s">
        <v>46</v>
      </c>
      <c r="T8" s="56"/>
      <c r="U8" s="44" t="s">
        <v>66</v>
      </c>
      <c r="V8" s="14" t="s">
        <v>65</v>
      </c>
      <c r="W8" s="24" t="s">
        <v>67</v>
      </c>
      <c r="X8" s="14" t="s">
        <v>46</v>
      </c>
      <c r="Y8" s="56"/>
      <c r="Z8" s="44" t="s">
        <v>66</v>
      </c>
      <c r="AA8" s="14" t="s">
        <v>65</v>
      </c>
      <c r="AB8" s="24" t="s">
        <v>67</v>
      </c>
      <c r="AC8" s="14" t="s">
        <v>46</v>
      </c>
      <c r="AD8" s="56"/>
      <c r="AE8" s="44" t="s">
        <v>66</v>
      </c>
      <c r="AF8" s="14" t="s">
        <v>65</v>
      </c>
      <c r="AG8" s="24" t="s">
        <v>67</v>
      </c>
      <c r="AH8" s="14" t="s">
        <v>46</v>
      </c>
      <c r="AI8" s="56"/>
      <c r="AJ8" s="44" t="s">
        <v>66</v>
      </c>
      <c r="AK8" s="14" t="s">
        <v>65</v>
      </c>
      <c r="AL8" s="24" t="s">
        <v>67</v>
      </c>
      <c r="AM8" s="14" t="s">
        <v>46</v>
      </c>
      <c r="AN8" s="56"/>
      <c r="AO8" s="44" t="s">
        <v>66</v>
      </c>
      <c r="AP8" s="14" t="s">
        <v>65</v>
      </c>
      <c r="AQ8" s="24" t="s">
        <v>67</v>
      </c>
      <c r="AR8" s="14" t="s">
        <v>46</v>
      </c>
      <c r="AS8" s="56"/>
      <c r="AT8" s="44" t="s">
        <v>66</v>
      </c>
      <c r="AU8" s="14" t="s">
        <v>65</v>
      </c>
      <c r="AV8" s="56"/>
      <c r="AW8" s="44" t="s">
        <v>66</v>
      </c>
      <c r="AX8" s="14" t="s">
        <v>65</v>
      </c>
      <c r="AY8" s="56"/>
      <c r="AZ8" s="44" t="s">
        <v>66</v>
      </c>
      <c r="BA8" s="14" t="s">
        <v>65</v>
      </c>
      <c r="BB8" s="56"/>
      <c r="BC8" s="44" t="s">
        <v>66</v>
      </c>
      <c r="BD8" s="14" t="s">
        <v>65</v>
      </c>
      <c r="BE8" s="56"/>
      <c r="BF8" s="44" t="s">
        <v>66</v>
      </c>
      <c r="BG8" s="14" t="s">
        <v>65</v>
      </c>
      <c r="BH8" s="56"/>
      <c r="BI8" s="44" t="s">
        <v>66</v>
      </c>
      <c r="BJ8" s="14" t="s">
        <v>65</v>
      </c>
      <c r="BK8" s="56"/>
      <c r="BL8" s="44" t="s">
        <v>66</v>
      </c>
      <c r="BM8" s="14" t="s">
        <v>65</v>
      </c>
      <c r="BN8" s="56"/>
      <c r="BO8" s="44" t="s">
        <v>66</v>
      </c>
      <c r="BP8" s="14" t="s">
        <v>65</v>
      </c>
      <c r="BQ8" s="24" t="s">
        <v>67</v>
      </c>
      <c r="BR8" s="14" t="s">
        <v>46</v>
      </c>
      <c r="BS8" s="56"/>
      <c r="BT8" s="44" t="s">
        <v>66</v>
      </c>
      <c r="BU8" s="14" t="s">
        <v>65</v>
      </c>
      <c r="BV8" s="56"/>
      <c r="BW8" s="44" t="s">
        <v>66</v>
      </c>
      <c r="BX8" s="14" t="s">
        <v>65</v>
      </c>
      <c r="BY8" s="56"/>
      <c r="BZ8" s="44" t="s">
        <v>66</v>
      </c>
      <c r="CA8" s="14" t="s">
        <v>65</v>
      </c>
      <c r="CB8" s="56"/>
      <c r="CC8" s="44" t="s">
        <v>66</v>
      </c>
      <c r="CD8" s="14" t="s">
        <v>65</v>
      </c>
      <c r="CE8" s="56"/>
      <c r="CF8" s="44" t="s">
        <v>66</v>
      </c>
      <c r="CG8" s="14" t="s">
        <v>65</v>
      </c>
      <c r="CH8" s="56"/>
      <c r="CI8" s="44" t="s">
        <v>66</v>
      </c>
      <c r="CJ8" s="14" t="s">
        <v>65</v>
      </c>
      <c r="CK8" s="56"/>
      <c r="CL8" s="44" t="s">
        <v>66</v>
      </c>
      <c r="CM8" s="14" t="s">
        <v>65</v>
      </c>
      <c r="CN8" s="56"/>
      <c r="CO8" s="44" t="s">
        <v>66</v>
      </c>
      <c r="CP8" s="14" t="s">
        <v>65</v>
      </c>
      <c r="CQ8" s="56"/>
      <c r="CR8" s="44" t="s">
        <v>66</v>
      </c>
      <c r="CS8" s="14" t="s">
        <v>65</v>
      </c>
      <c r="CT8" s="56"/>
      <c r="CU8" s="44" t="s">
        <v>66</v>
      </c>
      <c r="CV8" s="14" t="s">
        <v>65</v>
      </c>
      <c r="CW8" s="56"/>
      <c r="CX8" s="44" t="s">
        <v>66</v>
      </c>
      <c r="CY8" s="14" t="s">
        <v>65</v>
      </c>
      <c r="CZ8" s="56"/>
      <c r="DA8" s="44" t="s">
        <v>66</v>
      </c>
      <c r="DB8" s="14" t="s">
        <v>65</v>
      </c>
      <c r="DC8" s="56"/>
      <c r="DD8" s="44" t="s">
        <v>66</v>
      </c>
      <c r="DE8" s="14" t="s">
        <v>65</v>
      </c>
      <c r="DF8" s="164"/>
      <c r="DG8" s="56"/>
      <c r="DH8" s="44" t="s">
        <v>66</v>
      </c>
      <c r="DI8" s="14" t="s">
        <v>65</v>
      </c>
      <c r="DJ8" s="56"/>
      <c r="DK8" s="44" t="s">
        <v>66</v>
      </c>
      <c r="DL8" s="14" t="s">
        <v>65</v>
      </c>
      <c r="DM8" s="56"/>
      <c r="DN8" s="44" t="s">
        <v>66</v>
      </c>
      <c r="DO8" s="14" t="s">
        <v>65</v>
      </c>
      <c r="DP8" s="56"/>
      <c r="DQ8" s="44" t="s">
        <v>66</v>
      </c>
      <c r="DR8" s="14" t="s">
        <v>65</v>
      </c>
      <c r="DS8" s="56"/>
      <c r="DT8" s="44" t="s">
        <v>66</v>
      </c>
      <c r="DU8" s="14" t="s">
        <v>65</v>
      </c>
      <c r="DV8" s="58"/>
      <c r="DW8" s="44" t="s">
        <v>66</v>
      </c>
      <c r="DX8" s="14" t="s">
        <v>65</v>
      </c>
      <c r="DY8" s="58"/>
      <c r="DZ8" s="44" t="s">
        <v>66</v>
      </c>
      <c r="EA8" s="14" t="s">
        <v>65</v>
      </c>
      <c r="EB8" s="54"/>
      <c r="EC8" s="56"/>
      <c r="ED8" s="44" t="s">
        <v>66</v>
      </c>
      <c r="EE8" s="14" t="s">
        <v>65</v>
      </c>
    </row>
    <row r="9" spans="1:135" s="19" customFormat="1" ht="15.6" customHeight="1">
      <c r="A9" s="16"/>
      <c r="B9" s="17">
        <v>1</v>
      </c>
      <c r="C9" s="18">
        <v>2</v>
      </c>
      <c r="D9" s="17">
        <v>3</v>
      </c>
      <c r="E9" s="18">
        <v>4</v>
      </c>
      <c r="F9" s="17">
        <v>5</v>
      </c>
      <c r="G9" s="18">
        <v>6</v>
      </c>
      <c r="H9" s="17">
        <v>7</v>
      </c>
      <c r="I9" s="18">
        <v>8</v>
      </c>
      <c r="J9" s="17">
        <v>9</v>
      </c>
      <c r="K9" s="18">
        <v>10</v>
      </c>
      <c r="L9" s="17">
        <v>11</v>
      </c>
      <c r="M9" s="18">
        <v>12</v>
      </c>
      <c r="N9" s="17">
        <v>13</v>
      </c>
      <c r="O9" s="18">
        <v>14</v>
      </c>
      <c r="P9" s="17">
        <v>15</v>
      </c>
      <c r="Q9" s="18">
        <v>16</v>
      </c>
      <c r="R9" s="17">
        <v>17</v>
      </c>
      <c r="S9" s="18">
        <v>18</v>
      </c>
      <c r="T9" s="17">
        <v>19</v>
      </c>
      <c r="U9" s="18">
        <v>20</v>
      </c>
      <c r="V9" s="17">
        <v>21</v>
      </c>
      <c r="W9" s="18">
        <v>22</v>
      </c>
      <c r="X9" s="17">
        <v>23</v>
      </c>
      <c r="Y9" s="18">
        <v>24</v>
      </c>
      <c r="Z9" s="17">
        <v>25</v>
      </c>
      <c r="AA9" s="18">
        <v>26</v>
      </c>
      <c r="AB9" s="17">
        <v>27</v>
      </c>
      <c r="AC9" s="18">
        <v>28</v>
      </c>
      <c r="AD9" s="17">
        <v>29</v>
      </c>
      <c r="AE9" s="18">
        <v>30</v>
      </c>
      <c r="AF9" s="17">
        <v>31</v>
      </c>
      <c r="AG9" s="18">
        <v>32</v>
      </c>
      <c r="AH9" s="17">
        <v>33</v>
      </c>
      <c r="AI9" s="18">
        <v>34</v>
      </c>
      <c r="AJ9" s="17">
        <v>35</v>
      </c>
      <c r="AK9" s="18">
        <v>36</v>
      </c>
      <c r="AL9" s="17">
        <v>37</v>
      </c>
      <c r="AM9" s="18">
        <v>38</v>
      </c>
      <c r="AN9" s="17">
        <v>39</v>
      </c>
      <c r="AO9" s="18">
        <v>40</v>
      </c>
      <c r="AP9" s="17">
        <v>41</v>
      </c>
      <c r="AQ9" s="18">
        <v>42</v>
      </c>
      <c r="AR9" s="17">
        <v>43</v>
      </c>
      <c r="AS9" s="18">
        <v>44</v>
      </c>
      <c r="AT9" s="17">
        <v>45</v>
      </c>
      <c r="AU9" s="18">
        <v>46</v>
      </c>
      <c r="AV9" s="17">
        <v>47</v>
      </c>
      <c r="AW9" s="18">
        <v>48</v>
      </c>
      <c r="AX9" s="17">
        <v>49</v>
      </c>
      <c r="AY9" s="18">
        <v>50</v>
      </c>
      <c r="AZ9" s="17">
        <v>51</v>
      </c>
      <c r="BA9" s="18">
        <v>52</v>
      </c>
      <c r="BB9" s="17">
        <v>53</v>
      </c>
      <c r="BC9" s="18">
        <v>54</v>
      </c>
      <c r="BD9" s="17">
        <v>55</v>
      </c>
      <c r="BE9" s="18">
        <v>56</v>
      </c>
      <c r="BF9" s="17">
        <v>57</v>
      </c>
      <c r="BG9" s="18">
        <v>58</v>
      </c>
      <c r="BH9" s="17">
        <v>59</v>
      </c>
      <c r="BI9" s="18">
        <v>60</v>
      </c>
      <c r="BJ9" s="17">
        <v>61</v>
      </c>
      <c r="BK9" s="18">
        <v>62</v>
      </c>
      <c r="BL9" s="17">
        <v>63</v>
      </c>
      <c r="BM9" s="18">
        <v>64</v>
      </c>
      <c r="BN9" s="17">
        <v>65</v>
      </c>
      <c r="BO9" s="18">
        <v>66</v>
      </c>
      <c r="BP9" s="17">
        <v>67</v>
      </c>
      <c r="BQ9" s="18">
        <v>68</v>
      </c>
      <c r="BR9" s="17">
        <v>69</v>
      </c>
      <c r="BS9" s="18">
        <v>70</v>
      </c>
      <c r="BT9" s="17">
        <v>71</v>
      </c>
      <c r="BU9" s="18">
        <v>72</v>
      </c>
      <c r="BV9" s="17">
        <v>73</v>
      </c>
      <c r="BW9" s="18">
        <v>74</v>
      </c>
      <c r="BX9" s="17">
        <v>75</v>
      </c>
      <c r="BY9" s="18">
        <v>76</v>
      </c>
      <c r="BZ9" s="17">
        <v>77</v>
      </c>
      <c r="CA9" s="18">
        <v>78</v>
      </c>
      <c r="CB9" s="17">
        <v>79</v>
      </c>
      <c r="CC9" s="18">
        <v>80</v>
      </c>
      <c r="CD9" s="17">
        <v>81</v>
      </c>
      <c r="CE9" s="18">
        <v>82</v>
      </c>
      <c r="CF9" s="17">
        <v>83</v>
      </c>
      <c r="CG9" s="18">
        <v>84</v>
      </c>
      <c r="CH9" s="17">
        <v>85</v>
      </c>
      <c r="CI9" s="18">
        <v>86</v>
      </c>
      <c r="CJ9" s="17">
        <v>87</v>
      </c>
      <c r="CK9" s="18">
        <v>88</v>
      </c>
      <c r="CL9" s="17">
        <v>89</v>
      </c>
      <c r="CM9" s="18">
        <v>90</v>
      </c>
      <c r="CN9" s="17">
        <v>91</v>
      </c>
      <c r="CO9" s="18">
        <v>92</v>
      </c>
      <c r="CP9" s="17">
        <v>93</v>
      </c>
      <c r="CQ9" s="18">
        <v>94</v>
      </c>
      <c r="CR9" s="17">
        <v>95</v>
      </c>
      <c r="CS9" s="18">
        <v>96</v>
      </c>
      <c r="CT9" s="17">
        <v>97</v>
      </c>
      <c r="CU9" s="18">
        <v>98</v>
      </c>
      <c r="CV9" s="17">
        <v>99</v>
      </c>
      <c r="CW9" s="18">
        <v>100</v>
      </c>
      <c r="CX9" s="17">
        <v>101</v>
      </c>
      <c r="CY9" s="18">
        <v>102</v>
      </c>
      <c r="CZ9" s="17">
        <v>103</v>
      </c>
      <c r="DA9" s="18">
        <v>104</v>
      </c>
      <c r="DB9" s="17">
        <v>105</v>
      </c>
      <c r="DC9" s="18">
        <v>106</v>
      </c>
      <c r="DD9" s="17">
        <v>107</v>
      </c>
      <c r="DE9" s="18">
        <v>108</v>
      </c>
      <c r="DF9" s="17">
        <v>109</v>
      </c>
      <c r="DG9" s="18">
        <v>110</v>
      </c>
      <c r="DH9" s="17">
        <v>111</v>
      </c>
      <c r="DI9" s="18">
        <v>112</v>
      </c>
      <c r="DJ9" s="17">
        <v>113</v>
      </c>
      <c r="DK9" s="18">
        <v>114</v>
      </c>
      <c r="DL9" s="17">
        <v>115</v>
      </c>
      <c r="DM9" s="18">
        <v>116</v>
      </c>
      <c r="DN9" s="17">
        <v>117</v>
      </c>
      <c r="DO9" s="18">
        <v>118</v>
      </c>
      <c r="DP9" s="17">
        <v>119</v>
      </c>
      <c r="DQ9" s="18">
        <v>120</v>
      </c>
      <c r="DR9" s="17">
        <v>121</v>
      </c>
      <c r="DS9" s="18">
        <v>122</v>
      </c>
      <c r="DT9" s="17">
        <v>123</v>
      </c>
      <c r="DU9" s="18">
        <v>124</v>
      </c>
      <c r="DV9" s="17">
        <v>125</v>
      </c>
      <c r="DW9" s="18">
        <v>126</v>
      </c>
      <c r="DX9" s="17">
        <v>127</v>
      </c>
      <c r="DY9" s="18">
        <v>128</v>
      </c>
      <c r="DZ9" s="17">
        <v>129</v>
      </c>
      <c r="EA9" s="18">
        <v>130</v>
      </c>
      <c r="EB9" s="17">
        <v>131</v>
      </c>
      <c r="EC9" s="18">
        <v>132</v>
      </c>
      <c r="ED9" s="17">
        <v>133</v>
      </c>
      <c r="EE9" s="18">
        <v>134</v>
      </c>
    </row>
    <row r="10" spans="1:135" s="42" customFormat="1" ht="20.25" customHeight="1">
      <c r="A10" s="28">
        <v>1</v>
      </c>
      <c r="B10" s="29" t="s">
        <v>48</v>
      </c>
      <c r="C10" s="30">
        <v>303712.40360000002</v>
      </c>
      <c r="D10" s="30">
        <v>271619.96879999997</v>
      </c>
      <c r="E10" s="31">
        <f>DG10+EC10-DY10</f>
        <v>2977120.1</v>
      </c>
      <c r="F10" s="30">
        <f>DH10+ED10-DZ10</f>
        <v>1141481.061</v>
      </c>
      <c r="G10" s="26">
        <f t="shared" ref="G10:G17" si="0">DI10+EE10-EA10</f>
        <v>766360.80709999998</v>
      </c>
      <c r="H10" s="26">
        <f>G10/F10*100</f>
        <v>67.137408870246688</v>
      </c>
      <c r="I10" s="26">
        <f>G10/E10*100</f>
        <v>25.741682611326294</v>
      </c>
      <c r="J10" s="26">
        <f>T10+Y10+AD10+AI10+AN10+AS10+BK10+BS10+BV10+BY10+CB10+CE10+CK10+CN10+CT10+CW10+DC10</f>
        <v>715214.5</v>
      </c>
      <c r="K10" s="26">
        <f>U10+Z10+AE10+AJ10+AO10+AT10+BL10+BT10+BW10+BZ10+CC10+CF10+CL10+CO10+CU10+CX10+DD10</f>
        <v>281717</v>
      </c>
      <c r="L10" s="26">
        <f>V10+AA10+AF10+AK10+AP10+AU10+BM10+BU10+BX10+CA10+CD10+CG10+CM10+CP10+CV10+CY10+DE10</f>
        <v>191813.00610000003</v>
      </c>
      <c r="M10" s="26">
        <f>L10/K10*100</f>
        <v>68.087125058125721</v>
      </c>
      <c r="N10" s="26">
        <f>L10/J10*100</f>
        <v>26.818948175687158</v>
      </c>
      <c r="O10" s="26">
        <f t="shared" ref="O10:Q17" si="1">T10+AD10</f>
        <v>217560</v>
      </c>
      <c r="P10" s="26">
        <f t="shared" si="1"/>
        <v>74962</v>
      </c>
      <c r="Q10" s="26">
        <f t="shared" si="1"/>
        <v>48697.697</v>
      </c>
      <c r="R10" s="26">
        <f>Q10/P10*100</f>
        <v>64.963177343187212</v>
      </c>
      <c r="S10" s="33">
        <f>Q10/O10*100</f>
        <v>22.383570968928112</v>
      </c>
      <c r="T10" s="34">
        <v>21060</v>
      </c>
      <c r="U10" s="26">
        <v>12500.4</v>
      </c>
      <c r="V10" s="26">
        <v>7301.3220000000001</v>
      </c>
      <c r="W10" s="26">
        <f>V10/U10*100</f>
        <v>58.408706921378517</v>
      </c>
      <c r="X10" s="33">
        <f>V10/T10*100</f>
        <v>34.669145299145299</v>
      </c>
      <c r="Y10" s="34">
        <v>18680</v>
      </c>
      <c r="Z10" s="25">
        <v>6240.4</v>
      </c>
      <c r="AA10" s="26">
        <v>3030.9342999999999</v>
      </c>
      <c r="AB10" s="26">
        <f t="shared" ref="AB10:AB18" si="2">AA10/Z10*100</f>
        <v>48.569551631305686</v>
      </c>
      <c r="AC10" s="33">
        <f t="shared" ref="AC10:AC18" si="3">AA10/Y10*100</f>
        <v>16.225558351177728</v>
      </c>
      <c r="AD10" s="34">
        <v>196500</v>
      </c>
      <c r="AE10" s="25">
        <v>62461.599999999999</v>
      </c>
      <c r="AF10" s="26">
        <v>41396.375</v>
      </c>
      <c r="AG10" s="26">
        <f>AF10/AE10*100</f>
        <v>66.274919310424323</v>
      </c>
      <c r="AH10" s="33">
        <f>AF10/AD10*100</f>
        <v>21.066857506361323</v>
      </c>
      <c r="AI10" s="34">
        <v>40630.400000000001</v>
      </c>
      <c r="AJ10" s="25">
        <v>28595.599999999999</v>
      </c>
      <c r="AK10" s="26">
        <v>20632.14</v>
      </c>
      <c r="AL10" s="26">
        <f t="shared" ref="AL10:AL18" si="4">AK10/AJ10*100</f>
        <v>72.151449873407103</v>
      </c>
      <c r="AM10" s="33">
        <f t="shared" ref="AM10:AM18" si="5">AK10/AI10*100</f>
        <v>50.780056312514766</v>
      </c>
      <c r="AN10" s="35">
        <v>12700</v>
      </c>
      <c r="AO10" s="25">
        <v>4586</v>
      </c>
      <c r="AP10" s="26">
        <v>2911.7</v>
      </c>
      <c r="AQ10" s="26">
        <f>AP10/AO10*100</f>
        <v>63.491059747056255</v>
      </c>
      <c r="AR10" s="33">
        <f>AP10/AN10*100</f>
        <v>22.926771653543305</v>
      </c>
      <c r="AS10" s="35">
        <v>0</v>
      </c>
      <c r="AT10" s="35">
        <v>0</v>
      </c>
      <c r="AU10" s="33">
        <v>0</v>
      </c>
      <c r="AV10" s="33">
        <v>0</v>
      </c>
      <c r="AW10" s="33">
        <v>0</v>
      </c>
      <c r="AX10" s="33">
        <v>0</v>
      </c>
      <c r="AY10" s="33">
        <v>1684126.1</v>
      </c>
      <c r="AZ10" s="26">
        <v>810169.4</v>
      </c>
      <c r="BA10" s="36">
        <v>529481.69999999995</v>
      </c>
      <c r="BB10" s="36">
        <v>0</v>
      </c>
      <c r="BC10" s="36">
        <v>0</v>
      </c>
      <c r="BD10" s="36">
        <v>0</v>
      </c>
      <c r="BE10" s="26">
        <v>15169.4</v>
      </c>
      <c r="BF10" s="37">
        <v>6067.8</v>
      </c>
      <c r="BG10" s="36">
        <v>3033.9</v>
      </c>
      <c r="BH10" s="33">
        <v>0</v>
      </c>
      <c r="BI10" s="33">
        <v>0</v>
      </c>
      <c r="BJ10" s="33">
        <v>0</v>
      </c>
      <c r="BK10" s="33">
        <v>0</v>
      </c>
      <c r="BL10" s="33">
        <v>0</v>
      </c>
      <c r="BM10" s="33">
        <v>0</v>
      </c>
      <c r="BN10" s="26">
        <f t="shared" ref="BN10:BP17" si="6">BS10+BV10+BY10+CB10</f>
        <v>228086</v>
      </c>
      <c r="BO10" s="26">
        <f t="shared" si="6"/>
        <v>75448</v>
      </c>
      <c r="BP10" s="26">
        <f t="shared" si="6"/>
        <v>55051.904400000007</v>
      </c>
      <c r="BQ10" s="26">
        <f t="shared" ref="BQ10:BQ18" si="7">BP10/BO10*100</f>
        <v>72.966684869048891</v>
      </c>
      <c r="BR10" s="33">
        <f t="shared" ref="BR10:BR18" si="8">BP10/BN10*100</f>
        <v>24.136467998912696</v>
      </c>
      <c r="BS10" s="34">
        <v>91000</v>
      </c>
      <c r="BT10" s="34">
        <v>36450</v>
      </c>
      <c r="BU10" s="36">
        <v>22162.821</v>
      </c>
      <c r="BV10" s="33">
        <v>0</v>
      </c>
      <c r="BW10" s="33">
        <v>0</v>
      </c>
      <c r="BX10" s="26">
        <v>0</v>
      </c>
      <c r="BY10" s="33">
        <v>130496</v>
      </c>
      <c r="BZ10" s="25">
        <v>36400</v>
      </c>
      <c r="CA10" s="26">
        <v>29855.15</v>
      </c>
      <c r="CB10" s="34">
        <v>6590</v>
      </c>
      <c r="CC10" s="25">
        <v>2598</v>
      </c>
      <c r="CD10" s="26">
        <v>3033.9333999999999</v>
      </c>
      <c r="CE10" s="33">
        <v>0</v>
      </c>
      <c r="CF10" s="33">
        <v>0</v>
      </c>
      <c r="CG10" s="33">
        <v>0</v>
      </c>
      <c r="CH10" s="33">
        <v>7473.3</v>
      </c>
      <c r="CI10" s="25">
        <v>2989.32</v>
      </c>
      <c r="CJ10" s="33">
        <v>1494.66</v>
      </c>
      <c r="CK10" s="34">
        <v>0</v>
      </c>
      <c r="CL10" s="25">
        <v>0</v>
      </c>
      <c r="CM10" s="33">
        <v>0</v>
      </c>
      <c r="CN10" s="34">
        <v>180558.1</v>
      </c>
      <c r="CO10" s="25">
        <v>65000</v>
      </c>
      <c r="CP10" s="33">
        <v>47620.564400000003</v>
      </c>
      <c r="CQ10" s="33">
        <v>100000</v>
      </c>
      <c r="CR10" s="25">
        <v>40000</v>
      </c>
      <c r="CS10" s="33">
        <v>31148.2294</v>
      </c>
      <c r="CT10" s="34">
        <v>10000</v>
      </c>
      <c r="CU10" s="25">
        <v>20800</v>
      </c>
      <c r="CV10" s="33">
        <v>10047.026</v>
      </c>
      <c r="CW10" s="33">
        <v>5000</v>
      </c>
      <c r="CX10" s="33">
        <v>5900</v>
      </c>
      <c r="CY10" s="33">
        <v>3636.04</v>
      </c>
      <c r="CZ10" s="33">
        <v>30000</v>
      </c>
      <c r="DA10" s="25">
        <v>10507.540999999999</v>
      </c>
      <c r="DB10" s="33">
        <v>10507.540999999999</v>
      </c>
      <c r="DC10" s="33">
        <v>2000</v>
      </c>
      <c r="DD10" s="25">
        <v>185</v>
      </c>
      <c r="DE10" s="33">
        <v>185</v>
      </c>
      <c r="DF10" s="33">
        <v>0</v>
      </c>
      <c r="DG10" s="26">
        <f>T10+Y10+AD10+AI10+AN10+AS10+AV10+AY10+BB10+BE10+BH10+BK10+BS10+BV10+BY10+CB10+CE10+CH10+CK10+CN10+CT10+CW10+CZ10+DC10</f>
        <v>2451983.2999999998</v>
      </c>
      <c r="DH10" s="26">
        <f>U10+Z10+AE10+AJ10+AO10+AT10+AW10+AZ10+BC10+BF10+BI10+BL10+BT10+BW10+BZ10+CC10+CF10+CI10+CL10+CO10+CU10+CX10+DA10+DD10</f>
        <v>1111451.061</v>
      </c>
      <c r="DI10" s="26">
        <f>V10+AA10+AF10+AK10+AP10+AU10+AX10+BA10+BD10+BG10+BJ10+BM10+BU10+BX10+CA10+CD10+CG10+CJ10+CM10+CP10+CV10+CY10+DB10+DE10+DF10</f>
        <v>736330.80709999998</v>
      </c>
      <c r="DJ10" s="33">
        <v>0</v>
      </c>
      <c r="DK10" s="33">
        <v>0</v>
      </c>
      <c r="DL10" s="33">
        <v>0</v>
      </c>
      <c r="DM10" s="25">
        <v>54181.599999999999</v>
      </c>
      <c r="DN10" s="25">
        <v>0</v>
      </c>
      <c r="DO10" s="25">
        <v>0</v>
      </c>
      <c r="DP10" s="25">
        <v>0</v>
      </c>
      <c r="DQ10" s="25">
        <v>0</v>
      </c>
      <c r="DR10" s="25">
        <v>0</v>
      </c>
      <c r="DS10" s="25">
        <v>470955.2</v>
      </c>
      <c r="DT10" s="25">
        <v>30030</v>
      </c>
      <c r="DU10" s="25">
        <v>30030</v>
      </c>
      <c r="DV10" s="25">
        <v>0</v>
      </c>
      <c r="DW10" s="25">
        <v>0</v>
      </c>
      <c r="DX10" s="25">
        <v>0</v>
      </c>
      <c r="DY10" s="25">
        <v>28216.400000000001</v>
      </c>
      <c r="DZ10" s="25">
        <v>0</v>
      </c>
      <c r="EA10" s="25">
        <v>0</v>
      </c>
      <c r="EB10" s="33">
        <v>0</v>
      </c>
      <c r="EC10" s="26">
        <f t="shared" ref="EC10:ED17" si="9">DJ10+DM10+DP10+DS10+DV10+DY10</f>
        <v>553353.20000000007</v>
      </c>
      <c r="ED10" s="26">
        <f t="shared" si="9"/>
        <v>30030</v>
      </c>
      <c r="EE10" s="26">
        <f t="shared" ref="EE10:EE17" si="10">DL10+DO10+DR10+DU10+DX10+EA10+EB10</f>
        <v>30030</v>
      </c>
    </row>
    <row r="11" spans="1:135" s="42" customFormat="1" ht="20.25" customHeight="1">
      <c r="A11" s="28">
        <v>2</v>
      </c>
      <c r="B11" s="29" t="s">
        <v>49</v>
      </c>
      <c r="C11" s="30">
        <v>39364.335400000004</v>
      </c>
      <c r="D11" s="30">
        <v>47202.154900000001</v>
      </c>
      <c r="E11" s="31">
        <f t="shared" ref="E11:E17" si="11">DG11+EC11-DY11</f>
        <v>704591.55</v>
      </c>
      <c r="F11" s="30">
        <f t="shared" ref="F11:F17" si="12">DH11+ED11-DZ11</f>
        <v>252066.1</v>
      </c>
      <c r="G11" s="26">
        <f t="shared" si="0"/>
        <v>173887.76859999998</v>
      </c>
      <c r="H11" s="26">
        <f t="shared" ref="H11:H17" si="13">G11/F11*100</f>
        <v>68.984987905950064</v>
      </c>
      <c r="I11" s="26">
        <f t="shared" ref="I11:I17" si="14">G11/E11*100</f>
        <v>24.679229916963944</v>
      </c>
      <c r="J11" s="26">
        <f>T11+Y11+AD11+AI11+AN11+AS11+BK11+BS11+BV11+BY11+CB11+CE11+CK11+CN11+CT11+CW11+DC11</f>
        <v>444880.2</v>
      </c>
      <c r="K11" s="26">
        <f>U11+Z11+AE11+AJ11+AO11+AT11+BL11+BT11+BW11+BZ11+CC11+CF11+CL11+CO11+CU11+CX11+DD11</f>
        <v>154689.60000000001</v>
      </c>
      <c r="L11" s="26">
        <f>V11+AA11+AF11+AK11+AP11+AU11+BM11+BU11+BX11+CA11+CD11+CG11+CM11+CP11+CV11+CY11+DE11</f>
        <v>109488.8186</v>
      </c>
      <c r="M11" s="26">
        <f t="shared" ref="M11:M17" si="15">L11/K11*100</f>
        <v>70.7796895201746</v>
      </c>
      <c r="N11" s="26">
        <f t="shared" ref="N11:N17" si="16">L11/J11*100</f>
        <v>24.610854472732207</v>
      </c>
      <c r="O11" s="26">
        <f t="shared" si="1"/>
        <v>89000</v>
      </c>
      <c r="P11" s="26">
        <f t="shared" si="1"/>
        <v>53001.599999999999</v>
      </c>
      <c r="Q11" s="26">
        <f t="shared" si="1"/>
        <v>30619.1541</v>
      </c>
      <c r="R11" s="26">
        <f t="shared" ref="R11:R17" si="17">Q11/P11*100</f>
        <v>57.770244860532515</v>
      </c>
      <c r="S11" s="33">
        <f t="shared" ref="S11:S17" si="18">Q11/O11*100</f>
        <v>34.40354393258427</v>
      </c>
      <c r="T11" s="34">
        <v>7000</v>
      </c>
      <c r="U11" s="26">
        <v>7300</v>
      </c>
      <c r="V11" s="26">
        <v>3383.0641000000001</v>
      </c>
      <c r="W11" s="26">
        <f>V11/U11*100</f>
        <v>46.343343835616437</v>
      </c>
      <c r="X11" s="33">
        <f>V11/T11*100</f>
        <v>48.32948714285714</v>
      </c>
      <c r="Y11" s="34">
        <v>1000</v>
      </c>
      <c r="Z11" s="25">
        <v>480.4</v>
      </c>
      <c r="AA11" s="26">
        <v>246.47970000000001</v>
      </c>
      <c r="AB11" s="26">
        <f t="shared" si="2"/>
        <v>51.307181515403833</v>
      </c>
      <c r="AC11" s="33">
        <f t="shared" si="3"/>
        <v>24.647970000000001</v>
      </c>
      <c r="AD11" s="34">
        <v>82000</v>
      </c>
      <c r="AE11" s="25">
        <v>45701.599999999999</v>
      </c>
      <c r="AF11" s="26">
        <v>27236.09</v>
      </c>
      <c r="AG11" s="26">
        <f>AF11/AE11*100</f>
        <v>59.5954846219826</v>
      </c>
      <c r="AH11" s="33">
        <f>AF11/AD11*100</f>
        <v>33.214743902439025</v>
      </c>
      <c r="AI11" s="34">
        <v>7430.2</v>
      </c>
      <c r="AJ11" s="25">
        <v>5830</v>
      </c>
      <c r="AK11" s="26">
        <v>3893.77</v>
      </c>
      <c r="AL11" s="26">
        <f t="shared" si="4"/>
        <v>66.788507718696394</v>
      </c>
      <c r="AM11" s="33">
        <f t="shared" si="5"/>
        <v>52.404645904551693</v>
      </c>
      <c r="AN11" s="35">
        <v>800</v>
      </c>
      <c r="AO11" s="25">
        <v>254</v>
      </c>
      <c r="AP11" s="26">
        <v>155.1</v>
      </c>
      <c r="AQ11" s="26">
        <f>AP11/AO11*100</f>
        <v>61.062992125984252</v>
      </c>
      <c r="AR11" s="33">
        <f>AP11/AN11*100</f>
        <v>19.387499999999999</v>
      </c>
      <c r="AS11" s="35">
        <v>0</v>
      </c>
      <c r="AT11" s="35">
        <v>0</v>
      </c>
      <c r="AU11" s="33">
        <v>0</v>
      </c>
      <c r="AV11" s="33">
        <v>0</v>
      </c>
      <c r="AW11" s="33">
        <v>0</v>
      </c>
      <c r="AX11" s="33">
        <v>0</v>
      </c>
      <c r="AY11" s="26">
        <v>188528.3</v>
      </c>
      <c r="AZ11" s="26">
        <v>94588.2</v>
      </c>
      <c r="BA11" s="36">
        <v>63004.800000000003</v>
      </c>
      <c r="BB11" s="36">
        <v>0</v>
      </c>
      <c r="BC11" s="36">
        <v>0</v>
      </c>
      <c r="BD11" s="36">
        <v>0</v>
      </c>
      <c r="BE11" s="26">
        <v>3267</v>
      </c>
      <c r="BF11" s="37">
        <v>1307</v>
      </c>
      <c r="BG11" s="36">
        <v>653.5</v>
      </c>
      <c r="BH11" s="33">
        <v>0</v>
      </c>
      <c r="BI11" s="33">
        <v>0</v>
      </c>
      <c r="BJ11" s="33">
        <v>0</v>
      </c>
      <c r="BK11" s="33">
        <v>0</v>
      </c>
      <c r="BL11" s="33">
        <v>0</v>
      </c>
      <c r="BM11" s="33">
        <v>0</v>
      </c>
      <c r="BN11" s="26">
        <f t="shared" si="6"/>
        <v>126500</v>
      </c>
      <c r="BO11" s="26">
        <f t="shared" ref="BO11:BO17" si="19">BT11+BW11+BZ11+CC11</f>
        <v>74490</v>
      </c>
      <c r="BP11" s="26">
        <f t="shared" ref="BP11:BP17" si="20">BU11+BX11+CA11+CD11</f>
        <v>57616.192800000004</v>
      </c>
      <c r="BQ11" s="26">
        <f t="shared" si="7"/>
        <v>77.347553765606122</v>
      </c>
      <c r="BR11" s="33">
        <f t="shared" si="8"/>
        <v>45.546397470355735</v>
      </c>
      <c r="BS11" s="34">
        <v>11000</v>
      </c>
      <c r="BT11" s="34">
        <v>3700</v>
      </c>
      <c r="BU11" s="36">
        <v>4138.5140000000001</v>
      </c>
      <c r="BV11" s="33">
        <v>0</v>
      </c>
      <c r="BW11" s="33">
        <v>0</v>
      </c>
      <c r="BX11" s="26">
        <v>0</v>
      </c>
      <c r="BY11" s="33">
        <v>109000</v>
      </c>
      <c r="BZ11" s="25">
        <v>67540</v>
      </c>
      <c r="CA11" s="26">
        <v>52483.72</v>
      </c>
      <c r="CB11" s="34">
        <v>6500</v>
      </c>
      <c r="CC11" s="25">
        <v>3250</v>
      </c>
      <c r="CD11" s="26">
        <v>993.9588</v>
      </c>
      <c r="CE11" s="33">
        <v>0</v>
      </c>
      <c r="CF11" s="33">
        <v>0</v>
      </c>
      <c r="CG11" s="33">
        <v>0</v>
      </c>
      <c r="CH11" s="33">
        <v>3664.5</v>
      </c>
      <c r="CI11" s="25">
        <v>1481.3</v>
      </c>
      <c r="CJ11" s="33">
        <v>740.65</v>
      </c>
      <c r="CK11" s="38">
        <v>0</v>
      </c>
      <c r="CL11" s="25">
        <v>0</v>
      </c>
      <c r="CM11" s="33">
        <v>0</v>
      </c>
      <c r="CN11" s="34">
        <v>7150</v>
      </c>
      <c r="CO11" s="25">
        <v>900</v>
      </c>
      <c r="CP11" s="33">
        <v>1133</v>
      </c>
      <c r="CQ11" s="33">
        <v>0</v>
      </c>
      <c r="CR11" s="25">
        <v>0</v>
      </c>
      <c r="CS11" s="33">
        <v>0</v>
      </c>
      <c r="CT11" s="34">
        <v>4000</v>
      </c>
      <c r="CU11" s="25">
        <v>7500</v>
      </c>
      <c r="CV11" s="33">
        <v>3391.5219999999999</v>
      </c>
      <c r="CW11" s="33">
        <v>5000</v>
      </c>
      <c r="CX11" s="33">
        <v>200</v>
      </c>
      <c r="CY11" s="33">
        <v>400</v>
      </c>
      <c r="CZ11" s="33">
        <v>0</v>
      </c>
      <c r="DA11" s="25">
        <v>0</v>
      </c>
      <c r="DB11" s="33">
        <v>0</v>
      </c>
      <c r="DC11" s="33">
        <v>204000</v>
      </c>
      <c r="DD11" s="25">
        <v>12033.6</v>
      </c>
      <c r="DE11" s="33">
        <v>12033.6</v>
      </c>
      <c r="DF11" s="33">
        <v>0</v>
      </c>
      <c r="DG11" s="26">
        <f>T11+Y11+AD11+AI11+AN11+AS11+AV11+AY11+BB11+BE11+BH11+BK11+BS11+BV11+BY11+CB11+CE11+CH11+CK11+CN11+CT11+CW11+CZ11+DC11</f>
        <v>640340</v>
      </c>
      <c r="DH11" s="26">
        <f>U11+Z11+AE11+AJ11+AO11+AT11+AW11+AZ11+BC11+BF11+BI11+BL11+BT11+BW11+BZ11+CC11+CF11+CI11+CL11+CO11+CU11+CX11+DA11+DD11</f>
        <v>252066.1</v>
      </c>
      <c r="DI11" s="26">
        <f>V11+AA11+AF11+AK11+AP11+AU11+AX11+BA11+BD11+BG11+BJ11+BM11+BU11+BX11+CA11+CD11+CG11+CJ11+CM11+CP11+CV11+CY11+DB11+DE11+DF11</f>
        <v>173887.76859999998</v>
      </c>
      <c r="DJ11" s="33">
        <v>0</v>
      </c>
      <c r="DK11" s="33">
        <v>0</v>
      </c>
      <c r="DL11" s="33">
        <v>0</v>
      </c>
      <c r="DM11" s="25">
        <v>39251.550000000003</v>
      </c>
      <c r="DN11" s="25">
        <v>0</v>
      </c>
      <c r="DO11" s="25">
        <v>0</v>
      </c>
      <c r="DP11" s="25">
        <v>0</v>
      </c>
      <c r="DQ11" s="25">
        <v>0</v>
      </c>
      <c r="DR11" s="25">
        <v>0</v>
      </c>
      <c r="DS11" s="25">
        <v>25000</v>
      </c>
      <c r="DT11" s="25">
        <v>0</v>
      </c>
      <c r="DU11" s="25">
        <v>0</v>
      </c>
      <c r="DV11" s="25">
        <v>0</v>
      </c>
      <c r="DW11" s="25">
        <v>0</v>
      </c>
      <c r="DX11" s="25">
        <v>0</v>
      </c>
      <c r="DY11" s="25">
        <v>90000</v>
      </c>
      <c r="DZ11" s="25">
        <v>0</v>
      </c>
      <c r="EA11" s="25">
        <v>0</v>
      </c>
      <c r="EB11" s="33">
        <v>0</v>
      </c>
      <c r="EC11" s="26">
        <f t="shared" si="9"/>
        <v>154251.54999999999</v>
      </c>
      <c r="ED11" s="26">
        <f t="shared" si="9"/>
        <v>0</v>
      </c>
      <c r="EE11" s="26">
        <f t="shared" si="10"/>
        <v>0</v>
      </c>
    </row>
    <row r="12" spans="1:135" s="42" customFormat="1" ht="20.25" customHeight="1">
      <c r="A12" s="28">
        <v>3</v>
      </c>
      <c r="B12" s="29" t="s">
        <v>50</v>
      </c>
      <c r="C12" s="30">
        <v>18141.042600000001</v>
      </c>
      <c r="D12" s="30">
        <v>146045.40040000001</v>
      </c>
      <c r="E12" s="31">
        <f t="shared" si="11"/>
        <v>1018013.2999999999</v>
      </c>
      <c r="F12" s="30">
        <f t="shared" si="12"/>
        <v>499099.50400000002</v>
      </c>
      <c r="G12" s="26">
        <f t="shared" si="0"/>
        <v>331156.42040000006</v>
      </c>
      <c r="H12" s="26">
        <f t="shared" si="13"/>
        <v>66.350781306326454</v>
      </c>
      <c r="I12" s="26">
        <f t="shared" si="14"/>
        <v>32.529675240981632</v>
      </c>
      <c r="J12" s="26">
        <f>T12+Y12+AD12+AI12+AN12+AS12+BK12+BS12+BV12+BY12+CB12+CE12+CK12+CN12+CT12+CW12+DC12</f>
        <v>250240</v>
      </c>
      <c r="K12" s="26">
        <f>U12+Z12+AE12+AJ12+AO12+AT12+BL12+BT12+BW12+BZ12+CC12+CF12+CL12+CO12+CU12+CX12+DD12</f>
        <v>93596.900000000009</v>
      </c>
      <c r="L12" s="26">
        <f>V12+AA12+AF12+AK12+AP12+AU12+BM12+BU12+BX12+CA12+CD12+CG12+CM12+CP12+CV12+CY12+DE12</f>
        <v>65509.218399999998</v>
      </c>
      <c r="M12" s="26">
        <f t="shared" si="15"/>
        <v>69.990799267924459</v>
      </c>
      <c r="N12" s="26">
        <f t="shared" si="16"/>
        <v>26.17855594629156</v>
      </c>
      <c r="O12" s="26">
        <f t="shared" si="1"/>
        <v>85900</v>
      </c>
      <c r="P12" s="26">
        <f t="shared" si="1"/>
        <v>44611</v>
      </c>
      <c r="Q12" s="26">
        <f t="shared" si="1"/>
        <v>29462.136500000001</v>
      </c>
      <c r="R12" s="26">
        <f t="shared" si="17"/>
        <v>66.042313554952813</v>
      </c>
      <c r="S12" s="33">
        <f t="shared" si="18"/>
        <v>34.298179860302682</v>
      </c>
      <c r="T12" s="34">
        <v>13300</v>
      </c>
      <c r="U12" s="26">
        <v>8370.6</v>
      </c>
      <c r="V12" s="26">
        <v>3266.2534999999998</v>
      </c>
      <c r="W12" s="26">
        <f>V12/U12*100</f>
        <v>39.020542135569727</v>
      </c>
      <c r="X12" s="33">
        <f>V12/T12*100</f>
        <v>24.558296992481203</v>
      </c>
      <c r="Y12" s="34">
        <v>23000</v>
      </c>
      <c r="Z12" s="25">
        <v>4071</v>
      </c>
      <c r="AA12" s="26">
        <v>2701.4679000000001</v>
      </c>
      <c r="AB12" s="26">
        <f t="shared" si="2"/>
        <v>66.358828297715561</v>
      </c>
      <c r="AC12" s="33">
        <f t="shared" si="3"/>
        <v>11.745512608695654</v>
      </c>
      <c r="AD12" s="34">
        <v>72600</v>
      </c>
      <c r="AE12" s="25">
        <v>36240.400000000001</v>
      </c>
      <c r="AF12" s="26">
        <v>26195.883000000002</v>
      </c>
      <c r="AG12" s="26">
        <f>AF12/AE12*100</f>
        <v>72.283647531484192</v>
      </c>
      <c r="AH12" s="33">
        <f>AF12/AD12*100</f>
        <v>36.082483471074383</v>
      </c>
      <c r="AI12" s="34">
        <v>13590</v>
      </c>
      <c r="AJ12" s="25">
        <v>7667.4</v>
      </c>
      <c r="AK12" s="26">
        <v>5357</v>
      </c>
      <c r="AL12" s="26">
        <f t="shared" si="4"/>
        <v>69.86723009103477</v>
      </c>
      <c r="AM12" s="33">
        <f t="shared" si="5"/>
        <v>39.418690213392196</v>
      </c>
      <c r="AN12" s="35">
        <v>7000</v>
      </c>
      <c r="AO12" s="25">
        <v>2000</v>
      </c>
      <c r="AP12" s="26">
        <v>2027.7</v>
      </c>
      <c r="AQ12" s="26">
        <f>AP12/AO12*100</f>
        <v>101.38499999999999</v>
      </c>
      <c r="AR12" s="33">
        <f>AP12/AN12*100</f>
        <v>28.967142857142857</v>
      </c>
      <c r="AS12" s="35">
        <v>0</v>
      </c>
      <c r="AT12" s="35">
        <v>0</v>
      </c>
      <c r="AU12" s="33">
        <v>0</v>
      </c>
      <c r="AV12" s="33">
        <v>0</v>
      </c>
      <c r="AW12" s="33">
        <v>0</v>
      </c>
      <c r="AX12" s="33">
        <v>0</v>
      </c>
      <c r="AY12" s="26">
        <v>754751.1</v>
      </c>
      <c r="AZ12" s="26">
        <v>400762</v>
      </c>
      <c r="BA12" s="36">
        <v>263276.90000000002</v>
      </c>
      <c r="BB12" s="36">
        <v>0</v>
      </c>
      <c r="BC12" s="36">
        <v>0</v>
      </c>
      <c r="BD12" s="36">
        <v>0</v>
      </c>
      <c r="BE12" s="26">
        <v>9602.5</v>
      </c>
      <c r="BF12" s="37">
        <v>3360.6</v>
      </c>
      <c r="BG12" s="36">
        <v>1680.3</v>
      </c>
      <c r="BH12" s="33">
        <v>0</v>
      </c>
      <c r="BI12" s="33">
        <v>0</v>
      </c>
      <c r="BJ12" s="33">
        <v>0</v>
      </c>
      <c r="BK12" s="33">
        <v>0</v>
      </c>
      <c r="BL12" s="33">
        <v>0</v>
      </c>
      <c r="BM12" s="33">
        <v>0</v>
      </c>
      <c r="BN12" s="26">
        <f t="shared" si="6"/>
        <v>30500</v>
      </c>
      <c r="BO12" s="26">
        <f t="shared" si="19"/>
        <v>5461.8</v>
      </c>
      <c r="BP12" s="26">
        <f t="shared" si="20"/>
        <v>3516.1769999999997</v>
      </c>
      <c r="BQ12" s="26">
        <f t="shared" si="7"/>
        <v>64.377622761726897</v>
      </c>
      <c r="BR12" s="33">
        <f t="shared" si="8"/>
        <v>11.528449180327868</v>
      </c>
      <c r="BS12" s="34">
        <v>7500</v>
      </c>
      <c r="BT12" s="34">
        <v>1500</v>
      </c>
      <c r="BU12" s="36">
        <v>674.5</v>
      </c>
      <c r="BV12" s="33">
        <v>0</v>
      </c>
      <c r="BW12" s="33">
        <v>0</v>
      </c>
      <c r="BX12" s="26">
        <v>0</v>
      </c>
      <c r="BY12" s="33">
        <v>5000</v>
      </c>
      <c r="BZ12" s="25">
        <v>1961.8</v>
      </c>
      <c r="CA12" s="26">
        <v>1686.384</v>
      </c>
      <c r="CB12" s="34">
        <v>18000</v>
      </c>
      <c r="CC12" s="25">
        <v>2000</v>
      </c>
      <c r="CD12" s="26">
        <v>1155.2929999999999</v>
      </c>
      <c r="CE12" s="33">
        <v>0</v>
      </c>
      <c r="CF12" s="33">
        <v>0</v>
      </c>
      <c r="CG12" s="33">
        <v>0</v>
      </c>
      <c r="CH12" s="33">
        <v>3419.7</v>
      </c>
      <c r="CI12" s="25">
        <v>1380.0039999999999</v>
      </c>
      <c r="CJ12" s="33">
        <v>690.00199999999995</v>
      </c>
      <c r="CK12" s="38">
        <v>0</v>
      </c>
      <c r="CL12" s="25">
        <v>0</v>
      </c>
      <c r="CM12" s="33">
        <v>0</v>
      </c>
      <c r="CN12" s="34">
        <v>88850</v>
      </c>
      <c r="CO12" s="25">
        <v>24400</v>
      </c>
      <c r="CP12" s="33">
        <v>18619.037</v>
      </c>
      <c r="CQ12" s="33">
        <v>50000</v>
      </c>
      <c r="CR12" s="25">
        <v>13000</v>
      </c>
      <c r="CS12" s="33">
        <v>10692.807000000001</v>
      </c>
      <c r="CT12" s="34">
        <v>250</v>
      </c>
      <c r="CU12" s="25">
        <v>100</v>
      </c>
      <c r="CV12" s="33">
        <v>0</v>
      </c>
      <c r="CW12" s="33">
        <v>1150</v>
      </c>
      <c r="CX12" s="33">
        <v>2920</v>
      </c>
      <c r="CY12" s="33">
        <v>1460</v>
      </c>
      <c r="CZ12" s="33">
        <v>0</v>
      </c>
      <c r="DA12" s="25">
        <v>0</v>
      </c>
      <c r="DB12" s="33">
        <v>0</v>
      </c>
      <c r="DC12" s="33">
        <v>0</v>
      </c>
      <c r="DD12" s="25">
        <v>2365.6999999999998</v>
      </c>
      <c r="DE12" s="33">
        <v>2365.6999999999998</v>
      </c>
      <c r="DF12" s="33">
        <v>0</v>
      </c>
      <c r="DG12" s="26">
        <f>T12+Y12+AD12+AI12+AN12+AS12+AV12+AY12+BB12+BE12+BH12+BK12+BS12+BV12+BY12+CB12+CE12+CH12+CK12+CN12+CT12+CW12+CZ12+DC12</f>
        <v>1018013.2999999999</v>
      </c>
      <c r="DH12" s="26">
        <f>U12+Z12+AE12+AJ12+AO12+AT12+AW12+AZ12+BC12+BF12+BI12+BL12+BT12+BW12+BZ12+CC12+CF12+CI12+CL12+CO12+CU12+CX12+DA12+DD12</f>
        <v>499099.50400000002</v>
      </c>
      <c r="DI12" s="26">
        <f>V12+AA12+AF12+AK12+AP12+AU12+AX12+BA12+BD12+BG12+BJ12+BM12+BU12+BX12+CA12+CD12+CG12+CJ12+CM12+CP12+CV12+CY12+DB12+DE12+DF12</f>
        <v>331156.42040000006</v>
      </c>
      <c r="DJ12" s="33">
        <v>0</v>
      </c>
      <c r="DK12" s="33">
        <v>0</v>
      </c>
      <c r="DL12" s="33">
        <v>0</v>
      </c>
      <c r="DM12" s="25">
        <v>0</v>
      </c>
      <c r="DN12" s="25">
        <v>0</v>
      </c>
      <c r="DO12" s="25">
        <v>0</v>
      </c>
      <c r="DP12" s="25">
        <v>0</v>
      </c>
      <c r="DQ12" s="25">
        <v>0</v>
      </c>
      <c r="DR12" s="25">
        <v>0</v>
      </c>
      <c r="DS12" s="25">
        <v>0</v>
      </c>
      <c r="DT12" s="25">
        <v>0</v>
      </c>
      <c r="DU12" s="25">
        <v>0</v>
      </c>
      <c r="DV12" s="25">
        <v>0</v>
      </c>
      <c r="DW12" s="25">
        <v>0</v>
      </c>
      <c r="DX12" s="25">
        <v>0</v>
      </c>
      <c r="DY12" s="25">
        <v>0</v>
      </c>
      <c r="DZ12" s="25">
        <v>0</v>
      </c>
      <c r="EA12" s="25">
        <v>0</v>
      </c>
      <c r="EB12" s="33">
        <v>0</v>
      </c>
      <c r="EC12" s="26">
        <f t="shared" si="9"/>
        <v>0</v>
      </c>
      <c r="ED12" s="26">
        <f t="shared" si="9"/>
        <v>0</v>
      </c>
      <c r="EE12" s="26">
        <f t="shared" si="10"/>
        <v>0</v>
      </c>
    </row>
    <row r="13" spans="1:135" s="42" customFormat="1" ht="20.25" customHeight="1">
      <c r="A13" s="28">
        <v>4</v>
      </c>
      <c r="B13" s="29" t="s">
        <v>51</v>
      </c>
      <c r="C13" s="30">
        <v>13776.241099999999</v>
      </c>
      <c r="D13" s="30">
        <v>7268.3901999999998</v>
      </c>
      <c r="E13" s="31">
        <f t="shared" si="11"/>
        <v>217111</v>
      </c>
      <c r="F13" s="30">
        <f t="shared" si="12"/>
        <v>96752.7</v>
      </c>
      <c r="G13" s="26">
        <f t="shared" si="0"/>
        <v>63848.823100000001</v>
      </c>
      <c r="H13" s="26">
        <f t="shared" si="13"/>
        <v>65.991773976333477</v>
      </c>
      <c r="I13" s="26">
        <f t="shared" si="14"/>
        <v>29.408377788320262</v>
      </c>
      <c r="J13" s="26">
        <f>T13+Y13+AD13+AI13+AN13+AS13+BK13+BS13+BV13+BY13+CB13+CE13+CK13+CN13+CT13+CW13+DC13</f>
        <v>49450</v>
      </c>
      <c r="K13" s="26">
        <f>U13+Z13+AE13+AJ13+AO13+AT13+BL13+BT13+BW13+BZ13+CC13+CF13+CL13+CO13+CU13+CX13+DD13</f>
        <v>10681.5</v>
      </c>
      <c r="L13" s="26">
        <f>V13+AA13+AF13+AK13+AP13+AU13+BM13+BU13+BX13+CA13+CD13+CG13+CM13+CP13+CV13+CY13+DE13</f>
        <v>6841.4231</v>
      </c>
      <c r="M13" s="26">
        <f t="shared" si="15"/>
        <v>64.049273042175727</v>
      </c>
      <c r="N13" s="26">
        <f t="shared" si="16"/>
        <v>13.83503154701719</v>
      </c>
      <c r="O13" s="26">
        <f t="shared" si="1"/>
        <v>9000</v>
      </c>
      <c r="P13" s="26">
        <f t="shared" si="1"/>
        <v>4100</v>
      </c>
      <c r="Q13" s="26">
        <f t="shared" si="1"/>
        <v>2589.8060999999998</v>
      </c>
      <c r="R13" s="26">
        <f t="shared" si="17"/>
        <v>63.166002439024382</v>
      </c>
      <c r="S13" s="33">
        <f t="shared" si="18"/>
        <v>28.775623333333332</v>
      </c>
      <c r="T13" s="34">
        <v>500</v>
      </c>
      <c r="U13" s="26">
        <v>500</v>
      </c>
      <c r="V13" s="26">
        <v>202.76410000000001</v>
      </c>
      <c r="W13" s="26">
        <f>V13/U13*100</f>
        <v>40.552819999999997</v>
      </c>
      <c r="X13" s="33">
        <f>V13/T13*100</f>
        <v>40.552819999999997</v>
      </c>
      <c r="Y13" s="34">
        <v>14750</v>
      </c>
      <c r="Z13" s="25">
        <v>3120</v>
      </c>
      <c r="AA13" s="26">
        <v>1918.617</v>
      </c>
      <c r="AB13" s="26">
        <f t="shared" si="2"/>
        <v>61.49413461538461</v>
      </c>
      <c r="AC13" s="33">
        <f t="shared" si="3"/>
        <v>13.007572881355934</v>
      </c>
      <c r="AD13" s="34">
        <v>8500</v>
      </c>
      <c r="AE13" s="25">
        <v>3600</v>
      </c>
      <c r="AF13" s="26">
        <v>2387.0419999999999</v>
      </c>
      <c r="AG13" s="26">
        <f>AF13/AE13*100</f>
        <v>66.30672222222222</v>
      </c>
      <c r="AH13" s="33">
        <f>AF13/AD13*100</f>
        <v>28.082847058823528</v>
      </c>
      <c r="AI13" s="34">
        <v>1200</v>
      </c>
      <c r="AJ13" s="25">
        <v>36</v>
      </c>
      <c r="AK13" s="26">
        <v>0</v>
      </c>
      <c r="AL13" s="26">
        <f t="shared" si="4"/>
        <v>0</v>
      </c>
      <c r="AM13" s="33">
        <f t="shared" si="5"/>
        <v>0</v>
      </c>
      <c r="AN13" s="35">
        <v>0</v>
      </c>
      <c r="AO13" s="25">
        <v>0</v>
      </c>
      <c r="AP13" s="26">
        <v>0</v>
      </c>
      <c r="AQ13" s="26">
        <v>0</v>
      </c>
      <c r="AR13" s="33">
        <v>0</v>
      </c>
      <c r="AS13" s="35">
        <v>0</v>
      </c>
      <c r="AT13" s="35">
        <v>0</v>
      </c>
      <c r="AU13" s="33">
        <v>0</v>
      </c>
      <c r="AV13" s="33">
        <v>0</v>
      </c>
      <c r="AW13" s="33">
        <v>0</v>
      </c>
      <c r="AX13" s="33">
        <v>0</v>
      </c>
      <c r="AY13" s="26">
        <v>167661</v>
      </c>
      <c r="AZ13" s="26">
        <v>86071.2</v>
      </c>
      <c r="BA13" s="36">
        <v>57007.4</v>
      </c>
      <c r="BB13" s="36">
        <v>0</v>
      </c>
      <c r="BC13" s="36">
        <v>0</v>
      </c>
      <c r="BD13" s="36">
        <v>0</v>
      </c>
      <c r="BE13" s="26">
        <v>0</v>
      </c>
      <c r="BF13" s="37">
        <v>0</v>
      </c>
      <c r="BG13" s="36">
        <v>0</v>
      </c>
      <c r="BH13" s="33">
        <v>0</v>
      </c>
      <c r="BI13" s="33">
        <v>0</v>
      </c>
      <c r="BJ13" s="33">
        <v>0</v>
      </c>
      <c r="BK13" s="33">
        <v>0</v>
      </c>
      <c r="BL13" s="33">
        <v>0</v>
      </c>
      <c r="BM13" s="33">
        <v>0</v>
      </c>
      <c r="BN13" s="26">
        <f t="shared" si="6"/>
        <v>8500</v>
      </c>
      <c r="BO13" s="26">
        <f t="shared" si="19"/>
        <v>1301</v>
      </c>
      <c r="BP13" s="26">
        <f t="shared" si="20"/>
        <v>983.5</v>
      </c>
      <c r="BQ13" s="26">
        <f t="shared" si="7"/>
        <v>75.595695618754803</v>
      </c>
      <c r="BR13" s="33">
        <f t="shared" si="8"/>
        <v>11.570588235294117</v>
      </c>
      <c r="BS13" s="34">
        <v>8500</v>
      </c>
      <c r="BT13" s="34">
        <v>1301</v>
      </c>
      <c r="BU13" s="36">
        <v>983.5</v>
      </c>
      <c r="BV13" s="33">
        <v>0</v>
      </c>
      <c r="BW13" s="33">
        <v>0</v>
      </c>
      <c r="BX13" s="26">
        <v>0</v>
      </c>
      <c r="BY13" s="33">
        <v>0</v>
      </c>
      <c r="BZ13" s="25">
        <v>0</v>
      </c>
      <c r="CA13" s="26">
        <v>0</v>
      </c>
      <c r="CB13" s="34">
        <v>0</v>
      </c>
      <c r="CC13" s="25">
        <v>0</v>
      </c>
      <c r="CD13" s="26">
        <v>0</v>
      </c>
      <c r="CE13" s="33">
        <v>0</v>
      </c>
      <c r="CF13" s="33">
        <v>0</v>
      </c>
      <c r="CG13" s="33">
        <v>0</v>
      </c>
      <c r="CH13" s="33">
        <v>0</v>
      </c>
      <c r="CI13" s="25">
        <v>0</v>
      </c>
      <c r="CJ13" s="33">
        <v>0</v>
      </c>
      <c r="CK13" s="38">
        <v>200</v>
      </c>
      <c r="CL13" s="25">
        <v>50</v>
      </c>
      <c r="CM13" s="33">
        <v>50</v>
      </c>
      <c r="CN13" s="34">
        <v>8000</v>
      </c>
      <c r="CO13" s="25">
        <v>1800</v>
      </c>
      <c r="CP13" s="33">
        <v>1025</v>
      </c>
      <c r="CQ13" s="33">
        <v>2300</v>
      </c>
      <c r="CR13" s="25">
        <v>1000</v>
      </c>
      <c r="CS13" s="33">
        <v>197.8</v>
      </c>
      <c r="CT13" s="34">
        <v>0</v>
      </c>
      <c r="CU13" s="25">
        <v>0</v>
      </c>
      <c r="CV13" s="33">
        <v>0</v>
      </c>
      <c r="CW13" s="33">
        <v>0</v>
      </c>
      <c r="CX13" s="33">
        <v>0</v>
      </c>
      <c r="CY13" s="33">
        <v>0</v>
      </c>
      <c r="CZ13" s="33">
        <v>0</v>
      </c>
      <c r="DA13" s="25">
        <v>0</v>
      </c>
      <c r="DB13" s="33">
        <v>0</v>
      </c>
      <c r="DC13" s="33">
        <v>7800</v>
      </c>
      <c r="DD13" s="25">
        <v>274.5</v>
      </c>
      <c r="DE13" s="33">
        <v>274.5</v>
      </c>
      <c r="DF13" s="33">
        <v>0</v>
      </c>
      <c r="DG13" s="26">
        <f>T13+Y13+AD13+AI13+AN13+AS13+AV13+AY13+BB13+BE13+BH13+BK13+BS13+BV13+BY13+CB13+CE13+CH13+CK13+CN13+CT13+CW13+CZ13+DC13</f>
        <v>217111</v>
      </c>
      <c r="DH13" s="26">
        <f>U13+Z13+AE13+AJ13+AO13+AT13+AW13+AZ13+BC13+BF13+BI13+BL13+BT13+BW13+BZ13+CC13+CF13+CI13+CL13+CO13+CU13+CX13+DA13+DD13</f>
        <v>96752.7</v>
      </c>
      <c r="DI13" s="26">
        <f>V13+AA13+AF13+AK13+AP13+AU13+AX13+BA13+BD13+BG13+BJ13+BM13+BU13+BX13+CA13+CD13+CG13+CJ13+CM13+CP13+CV13+CY13+DB13+DE13+DF13</f>
        <v>63848.823100000001</v>
      </c>
      <c r="DJ13" s="33">
        <v>0</v>
      </c>
      <c r="DK13" s="33">
        <v>0</v>
      </c>
      <c r="DL13" s="33">
        <v>0</v>
      </c>
      <c r="DM13" s="25">
        <v>0</v>
      </c>
      <c r="DN13" s="25">
        <v>0</v>
      </c>
      <c r="DO13" s="25">
        <v>0</v>
      </c>
      <c r="DP13" s="25">
        <v>0</v>
      </c>
      <c r="DQ13" s="25">
        <v>0</v>
      </c>
      <c r="DR13" s="25">
        <v>0</v>
      </c>
      <c r="DS13" s="25">
        <v>0</v>
      </c>
      <c r="DT13" s="25">
        <v>0</v>
      </c>
      <c r="DU13" s="25">
        <v>0</v>
      </c>
      <c r="DV13" s="25">
        <v>0</v>
      </c>
      <c r="DW13" s="25">
        <v>0</v>
      </c>
      <c r="DX13" s="25">
        <v>0</v>
      </c>
      <c r="DY13" s="25">
        <v>0</v>
      </c>
      <c r="DZ13" s="25">
        <v>0</v>
      </c>
      <c r="EA13" s="25">
        <v>0</v>
      </c>
      <c r="EB13" s="33">
        <v>0</v>
      </c>
      <c r="EC13" s="26">
        <f t="shared" si="9"/>
        <v>0</v>
      </c>
      <c r="ED13" s="26">
        <f t="shared" si="9"/>
        <v>0</v>
      </c>
      <c r="EE13" s="26">
        <f t="shared" si="10"/>
        <v>0</v>
      </c>
    </row>
    <row r="14" spans="1:135" s="42" customFormat="1" ht="20.25" customHeight="1">
      <c r="A14" s="28">
        <v>5</v>
      </c>
      <c r="B14" s="29" t="s">
        <v>52</v>
      </c>
      <c r="C14" s="30">
        <v>14834.415499999999</v>
      </c>
      <c r="D14" s="30">
        <v>16908.109199999999</v>
      </c>
      <c r="E14" s="31">
        <f t="shared" si="11"/>
        <v>199441.9</v>
      </c>
      <c r="F14" s="30">
        <f t="shared" si="12"/>
        <v>81526.054999999993</v>
      </c>
      <c r="G14" s="26">
        <f t="shared" si="0"/>
        <v>57042.666600000004</v>
      </c>
      <c r="H14" s="26">
        <f t="shared" si="13"/>
        <v>69.968633463252957</v>
      </c>
      <c r="I14" s="26">
        <f t="shared" si="14"/>
        <v>28.601144794549192</v>
      </c>
      <c r="J14" s="26">
        <f>T14+Y14+AD14+AI14+AN14+AS14+BK14+BS14+BV14+BY14+CB14+CE14+CK14+CN14+CT14+CW14+DC14</f>
        <v>64842.7</v>
      </c>
      <c r="K14" s="26">
        <f>U14+Z14+AE14+AJ14+AO14+AT14+BL14+BT14+BW14+BZ14+CC14+CF14+CL14+CO14+CU14+CX14+DD14</f>
        <v>15051.855</v>
      </c>
      <c r="L14" s="26">
        <f>V14+AA14+AF14+AK14+AP14+AU14+BM14+BU14+BX14+CA14+CD14+CG14+CM14+CP14+CV14+CY14+DE14</f>
        <v>13001.666600000002</v>
      </c>
      <c r="M14" s="26">
        <f t="shared" si="15"/>
        <v>86.379164561444426</v>
      </c>
      <c r="N14" s="26">
        <f t="shared" si="16"/>
        <v>20.051087632069613</v>
      </c>
      <c r="O14" s="26">
        <f t="shared" si="1"/>
        <v>13697</v>
      </c>
      <c r="P14" s="26">
        <f t="shared" si="1"/>
        <v>5663.6</v>
      </c>
      <c r="Q14" s="26">
        <f t="shared" si="1"/>
        <v>5113.6396000000004</v>
      </c>
      <c r="R14" s="26">
        <f t="shared" si="17"/>
        <v>90.289561409704078</v>
      </c>
      <c r="S14" s="33">
        <f t="shared" si="18"/>
        <v>37.334011827407465</v>
      </c>
      <c r="T14" s="34">
        <v>0</v>
      </c>
      <c r="U14" s="26">
        <v>0</v>
      </c>
      <c r="V14" s="26">
        <v>20.2776</v>
      </c>
      <c r="W14" s="26">
        <v>0</v>
      </c>
      <c r="X14" s="33">
        <v>0</v>
      </c>
      <c r="Y14" s="34">
        <v>25701.7</v>
      </c>
      <c r="Z14" s="25">
        <v>5640.4</v>
      </c>
      <c r="AA14" s="26">
        <v>4102.1220000000003</v>
      </c>
      <c r="AB14" s="26">
        <f t="shared" si="2"/>
        <v>72.727501595631523</v>
      </c>
      <c r="AC14" s="33">
        <f t="shared" si="3"/>
        <v>15.960508448857469</v>
      </c>
      <c r="AD14" s="34">
        <v>13697</v>
      </c>
      <c r="AE14" s="25">
        <v>5663.6</v>
      </c>
      <c r="AF14" s="26">
        <v>5093.3620000000001</v>
      </c>
      <c r="AG14" s="26">
        <f>AF14/AE14*100</f>
        <v>89.931527650257777</v>
      </c>
      <c r="AH14" s="33">
        <f>AF14/AD14*100</f>
        <v>37.185967730159888</v>
      </c>
      <c r="AI14" s="34">
        <v>574</v>
      </c>
      <c r="AJ14" s="25">
        <v>76</v>
      </c>
      <c r="AK14" s="26">
        <v>44.46</v>
      </c>
      <c r="AL14" s="26">
        <f t="shared" si="4"/>
        <v>58.5</v>
      </c>
      <c r="AM14" s="33">
        <f t="shared" si="5"/>
        <v>7.7456445993031364</v>
      </c>
      <c r="AN14" s="35">
        <v>0</v>
      </c>
      <c r="AO14" s="25">
        <v>0</v>
      </c>
      <c r="AP14" s="26">
        <v>0</v>
      </c>
      <c r="AQ14" s="26">
        <v>0</v>
      </c>
      <c r="AR14" s="33">
        <v>0</v>
      </c>
      <c r="AS14" s="35">
        <v>0</v>
      </c>
      <c r="AT14" s="35">
        <v>0</v>
      </c>
      <c r="AU14" s="33">
        <v>0</v>
      </c>
      <c r="AV14" s="33">
        <v>0</v>
      </c>
      <c r="AW14" s="33">
        <v>0</v>
      </c>
      <c r="AX14" s="33">
        <v>0</v>
      </c>
      <c r="AY14" s="26">
        <v>129646.8</v>
      </c>
      <c r="AZ14" s="26">
        <v>66474.2</v>
      </c>
      <c r="BA14" s="36">
        <v>44041</v>
      </c>
      <c r="BB14" s="36">
        <v>0</v>
      </c>
      <c r="BC14" s="36">
        <v>0</v>
      </c>
      <c r="BD14" s="36">
        <v>0</v>
      </c>
      <c r="BE14" s="26">
        <v>4952.3999999999996</v>
      </c>
      <c r="BF14" s="37">
        <v>0</v>
      </c>
      <c r="BG14" s="36">
        <v>0</v>
      </c>
      <c r="BH14" s="33">
        <v>0</v>
      </c>
      <c r="BI14" s="33">
        <v>0</v>
      </c>
      <c r="BJ14" s="33">
        <v>0</v>
      </c>
      <c r="BK14" s="33">
        <v>0</v>
      </c>
      <c r="BL14" s="33">
        <v>0</v>
      </c>
      <c r="BM14" s="33">
        <v>0</v>
      </c>
      <c r="BN14" s="26">
        <f t="shared" si="6"/>
        <v>10000</v>
      </c>
      <c r="BO14" s="26">
        <f t="shared" si="19"/>
        <v>940</v>
      </c>
      <c r="BP14" s="26">
        <f t="shared" si="20"/>
        <v>1211.4000000000001</v>
      </c>
      <c r="BQ14" s="26">
        <f t="shared" si="7"/>
        <v>128.87234042553192</v>
      </c>
      <c r="BR14" s="33">
        <f t="shared" si="8"/>
        <v>12.114000000000001</v>
      </c>
      <c r="BS14" s="34">
        <v>8200</v>
      </c>
      <c r="BT14" s="34">
        <v>700</v>
      </c>
      <c r="BU14" s="36">
        <v>611.20000000000005</v>
      </c>
      <c r="BV14" s="33">
        <v>0</v>
      </c>
      <c r="BW14" s="33">
        <v>0</v>
      </c>
      <c r="BX14" s="26">
        <v>0</v>
      </c>
      <c r="BY14" s="33">
        <v>1800</v>
      </c>
      <c r="BZ14" s="25">
        <v>240</v>
      </c>
      <c r="CA14" s="26">
        <v>600.20000000000005</v>
      </c>
      <c r="CB14" s="34">
        <v>0</v>
      </c>
      <c r="CC14" s="25">
        <v>0</v>
      </c>
      <c r="CD14" s="26">
        <v>0</v>
      </c>
      <c r="CE14" s="33">
        <v>0</v>
      </c>
      <c r="CF14" s="33">
        <v>0</v>
      </c>
      <c r="CG14" s="33">
        <v>0</v>
      </c>
      <c r="CH14" s="33">
        <v>0</v>
      </c>
      <c r="CI14" s="25">
        <v>0</v>
      </c>
      <c r="CJ14" s="33">
        <v>0</v>
      </c>
      <c r="CK14" s="38">
        <v>0</v>
      </c>
      <c r="CL14" s="25">
        <v>0</v>
      </c>
      <c r="CM14" s="33">
        <v>0</v>
      </c>
      <c r="CN14" s="34">
        <v>7870</v>
      </c>
      <c r="CO14" s="25">
        <v>960</v>
      </c>
      <c r="CP14" s="33">
        <v>758.19</v>
      </c>
      <c r="CQ14" s="33">
        <v>2700</v>
      </c>
      <c r="CR14" s="25">
        <v>950</v>
      </c>
      <c r="CS14" s="33">
        <v>584.75</v>
      </c>
      <c r="CT14" s="34">
        <v>0</v>
      </c>
      <c r="CU14" s="25">
        <v>0</v>
      </c>
      <c r="CV14" s="33">
        <v>0</v>
      </c>
      <c r="CW14" s="33">
        <v>0</v>
      </c>
      <c r="CX14" s="33">
        <v>0</v>
      </c>
      <c r="CY14" s="33">
        <v>0</v>
      </c>
      <c r="CZ14" s="33">
        <v>0</v>
      </c>
      <c r="DA14" s="25">
        <v>0</v>
      </c>
      <c r="DB14" s="33">
        <v>0</v>
      </c>
      <c r="DC14" s="33">
        <v>7000</v>
      </c>
      <c r="DD14" s="25">
        <v>1771.855</v>
      </c>
      <c r="DE14" s="33">
        <v>1771.855</v>
      </c>
      <c r="DF14" s="33">
        <v>0</v>
      </c>
      <c r="DG14" s="26">
        <f>T14+Y14+AD14+AI14+AN14+AS14+AV14+AY14+BB14+BE14+BH14+BK14+BS14+BV14+BY14+CB14+CE14+CH14+CK14+CN14+CT14+CW14+CZ14+DC14</f>
        <v>199441.9</v>
      </c>
      <c r="DH14" s="26">
        <f>U14+Z14+AE14+AJ14+AO14+AT14+AW14+AZ14+BC14+BF14+BI14+BL14+BT14+BW14+BZ14+CC14+CF14+CI14+CL14+CO14+CU14+CX14+DA14+DD14</f>
        <v>81526.054999999993</v>
      </c>
      <c r="DI14" s="26">
        <f>V14+AA14+AF14+AK14+AP14+AU14+AX14+BA14+BD14+BG14+BJ14+BM14+BU14+BX14+CA14+CD14+CG14+CJ14+CM14+CP14+CV14+CY14+DB14+DE14+DF14</f>
        <v>57042.666600000004</v>
      </c>
      <c r="DJ14" s="33">
        <v>0</v>
      </c>
      <c r="DK14" s="33">
        <v>0</v>
      </c>
      <c r="DL14" s="33">
        <v>0</v>
      </c>
      <c r="DM14" s="25">
        <v>0</v>
      </c>
      <c r="DN14" s="25">
        <v>0</v>
      </c>
      <c r="DO14" s="25">
        <v>0</v>
      </c>
      <c r="DP14" s="25">
        <v>0</v>
      </c>
      <c r="DQ14" s="25">
        <v>0</v>
      </c>
      <c r="DR14" s="25">
        <v>0</v>
      </c>
      <c r="DS14" s="25">
        <v>0</v>
      </c>
      <c r="DT14" s="25">
        <v>0</v>
      </c>
      <c r="DU14" s="25">
        <v>0</v>
      </c>
      <c r="DV14" s="25">
        <v>0</v>
      </c>
      <c r="DW14" s="25">
        <v>0</v>
      </c>
      <c r="DX14" s="25">
        <v>0</v>
      </c>
      <c r="DY14" s="25">
        <v>0</v>
      </c>
      <c r="DZ14" s="25">
        <v>0</v>
      </c>
      <c r="EA14" s="25">
        <v>0</v>
      </c>
      <c r="EB14" s="33">
        <v>0</v>
      </c>
      <c r="EC14" s="26">
        <f t="shared" si="9"/>
        <v>0</v>
      </c>
      <c r="ED14" s="26">
        <f t="shared" si="9"/>
        <v>0</v>
      </c>
      <c r="EE14" s="26">
        <f t="shared" si="10"/>
        <v>0</v>
      </c>
    </row>
    <row r="15" spans="1:135" s="42" customFormat="1" ht="20.25" customHeight="1">
      <c r="A15" s="28">
        <v>6</v>
      </c>
      <c r="B15" s="29" t="s">
        <v>53</v>
      </c>
      <c r="C15" s="30">
        <v>154237.16200000001</v>
      </c>
      <c r="D15" s="30">
        <v>168312.1525</v>
      </c>
      <c r="E15" s="31">
        <f t="shared" si="11"/>
        <v>1320508.7800000003</v>
      </c>
      <c r="F15" s="30">
        <f t="shared" si="12"/>
        <v>565194.04</v>
      </c>
      <c r="G15" s="26">
        <f t="shared" si="0"/>
        <v>380727.1066</v>
      </c>
      <c r="H15" s="26">
        <f t="shared" si="13"/>
        <v>67.362194159018372</v>
      </c>
      <c r="I15" s="26">
        <f t="shared" si="14"/>
        <v>28.83184969054124</v>
      </c>
      <c r="J15" s="26">
        <f>T15+Y15+AD15+AI15+AN15+AS15+BK15+BS15+BV15+BY15+CB15+CE15+CK15+CN15+CT15+CW15+DC15</f>
        <v>395848.08</v>
      </c>
      <c r="K15" s="26">
        <f>U15+Z15+AE15+AJ15+AO15+AT15+BL15+BT15+BW15+BZ15+CC15+CF15+CL15+CO15+CU15+CX15+DD15</f>
        <v>112150.74</v>
      </c>
      <c r="L15" s="26">
        <f>V15+AA15+AF15+AK15+AP15+AU15+BM15+BU15+BX15+CA15+CD15+CG15+CM15+CP15+CV15+CY15+DE15</f>
        <v>81218.056599999982</v>
      </c>
      <c r="M15" s="26">
        <f t="shared" si="15"/>
        <v>72.41865421485403</v>
      </c>
      <c r="N15" s="26">
        <f t="shared" si="16"/>
        <v>20.517481504520617</v>
      </c>
      <c r="O15" s="26">
        <f t="shared" si="1"/>
        <v>110065.333</v>
      </c>
      <c r="P15" s="26">
        <f t="shared" si="1"/>
        <v>36000</v>
      </c>
      <c r="Q15" s="26">
        <f t="shared" si="1"/>
        <v>28292.871599999999</v>
      </c>
      <c r="R15" s="26">
        <f t="shared" si="17"/>
        <v>78.591309999999993</v>
      </c>
      <c r="S15" s="33">
        <f t="shared" si="18"/>
        <v>25.705524917641416</v>
      </c>
      <c r="T15" s="34">
        <v>110065.333</v>
      </c>
      <c r="U15" s="26">
        <v>36000</v>
      </c>
      <c r="V15" s="26">
        <v>28292.871599999999</v>
      </c>
      <c r="W15" s="26">
        <f>V15/U15*100</f>
        <v>78.591309999999993</v>
      </c>
      <c r="X15" s="33">
        <f>V15/T15*100</f>
        <v>25.705524917641416</v>
      </c>
      <c r="Y15" s="34">
        <v>80967.194000000003</v>
      </c>
      <c r="Z15" s="25">
        <v>15980.4</v>
      </c>
      <c r="AA15" s="26">
        <v>10499.703100000001</v>
      </c>
      <c r="AB15" s="26">
        <f t="shared" si="2"/>
        <v>65.703631323371141</v>
      </c>
      <c r="AC15" s="33">
        <f t="shared" si="3"/>
        <v>12.967848558516181</v>
      </c>
      <c r="AD15" s="34">
        <v>0</v>
      </c>
      <c r="AE15" s="25">
        <v>0</v>
      </c>
      <c r="AF15" s="26">
        <v>0</v>
      </c>
      <c r="AG15" s="26">
        <v>0</v>
      </c>
      <c r="AH15" s="33">
        <v>0</v>
      </c>
      <c r="AI15" s="34">
        <v>15975.64</v>
      </c>
      <c r="AJ15" s="25">
        <v>9900</v>
      </c>
      <c r="AK15" s="26">
        <v>5946.6</v>
      </c>
      <c r="AL15" s="26">
        <f t="shared" si="4"/>
        <v>60.06666666666667</v>
      </c>
      <c r="AM15" s="33">
        <f t="shared" si="5"/>
        <v>37.222921898590606</v>
      </c>
      <c r="AN15" s="35">
        <v>5000</v>
      </c>
      <c r="AO15" s="25">
        <v>2038.2</v>
      </c>
      <c r="AP15" s="26">
        <v>1065.4000000000001</v>
      </c>
      <c r="AQ15" s="26">
        <f>AP15/AO15*100</f>
        <v>52.271612206849184</v>
      </c>
      <c r="AR15" s="33">
        <f>AP15/AN15*100</f>
        <v>21.308000000000003</v>
      </c>
      <c r="AS15" s="35">
        <v>0</v>
      </c>
      <c r="AT15" s="35">
        <v>0</v>
      </c>
      <c r="AU15" s="33">
        <v>0</v>
      </c>
      <c r="AV15" s="33">
        <v>0</v>
      </c>
      <c r="AW15" s="33">
        <v>0</v>
      </c>
      <c r="AX15" s="33">
        <v>0</v>
      </c>
      <c r="AY15" s="26">
        <v>916309.8</v>
      </c>
      <c r="AZ15" s="26">
        <v>450253</v>
      </c>
      <c r="BA15" s="36">
        <v>297534.7</v>
      </c>
      <c r="BB15" s="36">
        <v>0</v>
      </c>
      <c r="BC15" s="36">
        <v>0</v>
      </c>
      <c r="BD15" s="36">
        <v>0</v>
      </c>
      <c r="BE15" s="26">
        <v>3500.6</v>
      </c>
      <c r="BF15" s="37">
        <v>1400.2</v>
      </c>
      <c r="BG15" s="36">
        <v>700.1</v>
      </c>
      <c r="BH15" s="33">
        <v>0</v>
      </c>
      <c r="BI15" s="33">
        <v>0</v>
      </c>
      <c r="BJ15" s="33">
        <v>0</v>
      </c>
      <c r="BK15" s="33">
        <v>0</v>
      </c>
      <c r="BL15" s="33">
        <v>0</v>
      </c>
      <c r="BM15" s="33">
        <v>0</v>
      </c>
      <c r="BN15" s="26">
        <f t="shared" si="6"/>
        <v>51739.993000000002</v>
      </c>
      <c r="BO15" s="26">
        <f t="shared" si="19"/>
        <v>13148</v>
      </c>
      <c r="BP15" s="26">
        <f t="shared" si="20"/>
        <v>7947.0382</v>
      </c>
      <c r="BQ15" s="26">
        <f t="shared" si="7"/>
        <v>60.442943413446912</v>
      </c>
      <c r="BR15" s="33">
        <f t="shared" si="8"/>
        <v>15.35956566519056</v>
      </c>
      <c r="BS15" s="34">
        <v>47851.493000000002</v>
      </c>
      <c r="BT15" s="34">
        <v>11948</v>
      </c>
      <c r="BU15" s="36">
        <v>7003.0162</v>
      </c>
      <c r="BV15" s="33">
        <v>0</v>
      </c>
      <c r="BW15" s="33">
        <v>0</v>
      </c>
      <c r="BX15" s="26">
        <v>0</v>
      </c>
      <c r="BY15" s="33">
        <v>0</v>
      </c>
      <c r="BZ15" s="25">
        <v>0</v>
      </c>
      <c r="CA15" s="26">
        <v>0</v>
      </c>
      <c r="CB15" s="34">
        <v>3888.5</v>
      </c>
      <c r="CC15" s="25">
        <v>1200</v>
      </c>
      <c r="CD15" s="26">
        <v>944.02200000000005</v>
      </c>
      <c r="CE15" s="33">
        <v>0</v>
      </c>
      <c r="CF15" s="33">
        <v>0</v>
      </c>
      <c r="CG15" s="33">
        <v>0</v>
      </c>
      <c r="CH15" s="33">
        <v>3475.3</v>
      </c>
      <c r="CI15" s="25">
        <v>1390.1</v>
      </c>
      <c r="CJ15" s="33">
        <v>1274.25</v>
      </c>
      <c r="CK15" s="38">
        <v>4600</v>
      </c>
      <c r="CL15" s="25">
        <v>2223.7399999999998</v>
      </c>
      <c r="CM15" s="33">
        <v>1576.37</v>
      </c>
      <c r="CN15" s="34">
        <v>125999.92</v>
      </c>
      <c r="CO15" s="25">
        <v>32000</v>
      </c>
      <c r="CP15" s="33">
        <v>25430.673699999999</v>
      </c>
      <c r="CQ15" s="33">
        <v>54898.42</v>
      </c>
      <c r="CR15" s="25">
        <v>5500</v>
      </c>
      <c r="CS15" s="33">
        <v>13020.5537</v>
      </c>
      <c r="CT15" s="34">
        <v>0</v>
      </c>
      <c r="CU15" s="25">
        <v>0</v>
      </c>
      <c r="CV15" s="33">
        <v>0</v>
      </c>
      <c r="CW15" s="33">
        <v>1500</v>
      </c>
      <c r="CX15" s="33">
        <v>802</v>
      </c>
      <c r="CY15" s="33">
        <v>401</v>
      </c>
      <c r="CZ15" s="33">
        <v>0</v>
      </c>
      <c r="DA15" s="25">
        <v>0</v>
      </c>
      <c r="DB15" s="33">
        <v>0</v>
      </c>
      <c r="DC15" s="33">
        <v>0</v>
      </c>
      <c r="DD15" s="25">
        <v>58.4</v>
      </c>
      <c r="DE15" s="33">
        <v>58.4</v>
      </c>
      <c r="DF15" s="33">
        <v>0</v>
      </c>
      <c r="DG15" s="26">
        <f>T15+Y15+AD15+AI15+AN15+AS15+AV15+AY15+BB15+BE15+BH15+BK15+BS15+BV15+BY15+CB15+CE15+CH15+CK15+CN15+CT15+CW15+CZ15+DC15</f>
        <v>1319133.7800000003</v>
      </c>
      <c r="DH15" s="26">
        <f>U15+Z15+AE15+AJ15+AO15+AT15+AW15+AZ15+BC15+BF15+BI15+BL15+BT15+BW15+BZ15+CC15+CF15+CI15+CL15+CO15+CU15+CX15+DA15+DD15</f>
        <v>565194.04</v>
      </c>
      <c r="DI15" s="26">
        <f>V15+AA15+AF15+AK15+AP15+AU15+AX15+BA15+BD15+BG15+BJ15+BM15+BU15+BX15+CA15+CD15+CG15+CJ15+CM15+CP15+CV15+CY15+DB15+DE15+DF15</f>
        <v>380727.1066</v>
      </c>
      <c r="DJ15" s="33">
        <v>0</v>
      </c>
      <c r="DK15" s="33">
        <v>0</v>
      </c>
      <c r="DL15" s="33">
        <v>0</v>
      </c>
      <c r="DM15" s="25">
        <v>0</v>
      </c>
      <c r="DN15" s="25">
        <v>0</v>
      </c>
      <c r="DO15" s="25">
        <v>0</v>
      </c>
      <c r="DP15" s="25">
        <v>0</v>
      </c>
      <c r="DQ15" s="25">
        <v>0</v>
      </c>
      <c r="DR15" s="25">
        <v>0</v>
      </c>
      <c r="DS15" s="25">
        <v>1375</v>
      </c>
      <c r="DT15" s="25">
        <v>0</v>
      </c>
      <c r="DU15" s="25">
        <v>0</v>
      </c>
      <c r="DV15" s="25">
        <v>0</v>
      </c>
      <c r="DW15" s="25">
        <v>0</v>
      </c>
      <c r="DX15" s="25">
        <v>0</v>
      </c>
      <c r="DY15" s="25">
        <v>0</v>
      </c>
      <c r="DZ15" s="25">
        <v>0</v>
      </c>
      <c r="EA15" s="25">
        <v>0</v>
      </c>
      <c r="EB15" s="33">
        <v>0</v>
      </c>
      <c r="EC15" s="26">
        <f t="shared" si="9"/>
        <v>1375</v>
      </c>
      <c r="ED15" s="26">
        <f t="shared" si="9"/>
        <v>0</v>
      </c>
      <c r="EE15" s="26">
        <f t="shared" si="10"/>
        <v>0</v>
      </c>
    </row>
    <row r="16" spans="1:135" s="50" customFormat="1" ht="20.25" customHeight="1">
      <c r="A16" s="28">
        <v>7</v>
      </c>
      <c r="B16" s="29" t="s">
        <v>54</v>
      </c>
      <c r="C16" s="30">
        <v>127076.1002</v>
      </c>
      <c r="D16" s="30">
        <v>57119.0798</v>
      </c>
      <c r="E16" s="51">
        <f t="shared" si="11"/>
        <v>191949.8</v>
      </c>
      <c r="F16" s="30">
        <f t="shared" si="12"/>
        <v>52094.400000000001</v>
      </c>
      <c r="G16" s="30">
        <f t="shared" si="0"/>
        <v>54131.767999999996</v>
      </c>
      <c r="H16" s="30">
        <f t="shared" si="13"/>
        <v>103.91091556865997</v>
      </c>
      <c r="I16" s="30">
        <f t="shared" si="14"/>
        <v>28.201002553792708</v>
      </c>
      <c r="J16" s="30">
        <f>T16+Y16+AD16+AI16+AN16+AS16+BK16+BS16+BV16+BY16+CB16+CE16+CK16+CN16+CT16+CW16+DC16</f>
        <v>169478.8</v>
      </c>
      <c r="K16" s="30">
        <f>U16+Z16+AE16+AJ16+AO16+AT16+BL16+BT16+BW16+BZ16+CC16+CF16+CL16+CO16+CU16+CX16+DD16</f>
        <v>40544.800000000003</v>
      </c>
      <c r="L16" s="30">
        <f>V16+AA16+AF16+AK16+AP16+AU16+BM16+BU16+BX16+CA16+CD16+CG16+CM16+CP16+CV16+CY16+DE16</f>
        <v>46484.367999999995</v>
      </c>
      <c r="M16" s="30">
        <f t="shared" si="15"/>
        <v>114.64939523687376</v>
      </c>
      <c r="N16" s="30">
        <f t="shared" si="16"/>
        <v>27.427836401957055</v>
      </c>
      <c r="O16" s="30">
        <f t="shared" si="1"/>
        <v>9519</v>
      </c>
      <c r="P16" s="30">
        <f t="shared" si="1"/>
        <v>2700.4</v>
      </c>
      <c r="Q16" s="30">
        <f t="shared" si="1"/>
        <v>1514.3810000000001</v>
      </c>
      <c r="R16" s="30">
        <f t="shared" si="17"/>
        <v>56.079877055251067</v>
      </c>
      <c r="S16" s="40">
        <f t="shared" si="18"/>
        <v>15.909034562454041</v>
      </c>
      <c r="T16" s="45">
        <v>9519</v>
      </c>
      <c r="U16" s="30">
        <v>2700.4</v>
      </c>
      <c r="V16" s="26">
        <v>1514.3810000000001</v>
      </c>
      <c r="W16" s="30">
        <f>V16/U16*100</f>
        <v>56.079877055251067</v>
      </c>
      <c r="X16" s="40">
        <f>V16/T16*100</f>
        <v>15.909034562454041</v>
      </c>
      <c r="Y16" s="45">
        <v>25294.3</v>
      </c>
      <c r="Z16" s="43">
        <v>700.4</v>
      </c>
      <c r="AA16" s="26">
        <v>1273.8969999999999</v>
      </c>
      <c r="AB16" s="30">
        <f t="shared" si="2"/>
        <v>181.88135351227871</v>
      </c>
      <c r="AC16" s="40">
        <f t="shared" si="3"/>
        <v>5.036300668530064</v>
      </c>
      <c r="AD16" s="45">
        <v>0</v>
      </c>
      <c r="AE16" s="43">
        <v>0</v>
      </c>
      <c r="AF16" s="26">
        <v>0</v>
      </c>
      <c r="AG16" s="30">
        <v>0</v>
      </c>
      <c r="AH16" s="40">
        <v>0</v>
      </c>
      <c r="AI16" s="45">
        <v>860</v>
      </c>
      <c r="AJ16" s="43">
        <v>560</v>
      </c>
      <c r="AK16" s="26">
        <v>314.75</v>
      </c>
      <c r="AL16" s="30">
        <f t="shared" si="4"/>
        <v>56.205357142857139</v>
      </c>
      <c r="AM16" s="40">
        <f t="shared" si="5"/>
        <v>36.598837209302324</v>
      </c>
      <c r="AN16" s="46">
        <v>0</v>
      </c>
      <c r="AO16" s="43">
        <v>0</v>
      </c>
      <c r="AP16" s="26">
        <v>0</v>
      </c>
      <c r="AQ16" s="30">
        <v>0</v>
      </c>
      <c r="AR16" s="40">
        <v>0</v>
      </c>
      <c r="AS16" s="46">
        <v>0</v>
      </c>
      <c r="AT16" s="46">
        <v>0</v>
      </c>
      <c r="AU16" s="40">
        <v>0</v>
      </c>
      <c r="AV16" s="40">
        <v>0</v>
      </c>
      <c r="AW16" s="40">
        <v>0</v>
      </c>
      <c r="AX16" s="40">
        <v>0</v>
      </c>
      <c r="AY16" s="30">
        <v>22471</v>
      </c>
      <c r="AZ16" s="30">
        <v>11549.6</v>
      </c>
      <c r="BA16" s="47">
        <v>7647.4</v>
      </c>
      <c r="BB16" s="47">
        <v>0</v>
      </c>
      <c r="BC16" s="47">
        <v>0</v>
      </c>
      <c r="BD16" s="47">
        <v>0</v>
      </c>
      <c r="BE16" s="30">
        <v>0</v>
      </c>
      <c r="BF16" s="48">
        <v>0</v>
      </c>
      <c r="BG16" s="47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30">
        <f t="shared" si="6"/>
        <v>131825.5</v>
      </c>
      <c r="BO16" s="26">
        <f t="shared" si="19"/>
        <v>36184</v>
      </c>
      <c r="BP16" s="26">
        <f t="shared" si="20"/>
        <v>43103.34</v>
      </c>
      <c r="BQ16" s="30">
        <f t="shared" si="7"/>
        <v>119.12265089542338</v>
      </c>
      <c r="BR16" s="40">
        <f t="shared" si="8"/>
        <v>32.697270254996184</v>
      </c>
      <c r="BS16" s="45">
        <v>131825.5</v>
      </c>
      <c r="BT16" s="45">
        <v>36184</v>
      </c>
      <c r="BU16" s="47">
        <v>43103.34</v>
      </c>
      <c r="BV16" s="40">
        <v>0</v>
      </c>
      <c r="BW16" s="40">
        <v>0</v>
      </c>
      <c r="BX16" s="30">
        <v>0</v>
      </c>
      <c r="BY16" s="40">
        <v>0</v>
      </c>
      <c r="BZ16" s="43">
        <v>0</v>
      </c>
      <c r="CA16" s="30">
        <v>0</v>
      </c>
      <c r="CB16" s="45">
        <v>0</v>
      </c>
      <c r="CC16" s="43">
        <v>0</v>
      </c>
      <c r="CD16" s="30">
        <v>0</v>
      </c>
      <c r="CE16" s="40">
        <v>0</v>
      </c>
      <c r="CF16" s="40">
        <v>0</v>
      </c>
      <c r="CG16" s="40">
        <v>0</v>
      </c>
      <c r="CH16" s="40">
        <v>0</v>
      </c>
      <c r="CI16" s="43">
        <v>0</v>
      </c>
      <c r="CJ16" s="40">
        <v>0</v>
      </c>
      <c r="CK16" s="49">
        <v>0</v>
      </c>
      <c r="CL16" s="43">
        <v>0</v>
      </c>
      <c r="CM16" s="40">
        <v>0</v>
      </c>
      <c r="CN16" s="45">
        <v>1980</v>
      </c>
      <c r="CO16" s="43">
        <v>400</v>
      </c>
      <c r="CP16" s="40">
        <v>278</v>
      </c>
      <c r="CQ16" s="40">
        <v>1400</v>
      </c>
      <c r="CR16" s="43">
        <v>0</v>
      </c>
      <c r="CS16" s="40">
        <v>0</v>
      </c>
      <c r="CT16" s="45">
        <v>0</v>
      </c>
      <c r="CU16" s="43">
        <v>0</v>
      </c>
      <c r="CV16" s="40">
        <v>0</v>
      </c>
      <c r="CW16" s="40">
        <v>0</v>
      </c>
      <c r="CX16" s="40">
        <v>0</v>
      </c>
      <c r="CY16" s="40">
        <v>0</v>
      </c>
      <c r="CZ16" s="40">
        <v>0</v>
      </c>
      <c r="DA16" s="43">
        <v>0</v>
      </c>
      <c r="DB16" s="40">
        <v>0</v>
      </c>
      <c r="DC16" s="40">
        <v>0</v>
      </c>
      <c r="DD16" s="43">
        <v>0</v>
      </c>
      <c r="DE16" s="40">
        <v>0</v>
      </c>
      <c r="DF16" s="40">
        <v>0</v>
      </c>
      <c r="DG16" s="30">
        <f>T16+Y16+AD16+AI16+AN16+AS16+AV16+AY16+BB16+BE16+BH16+BK16+BS16+BV16+BY16+CB16+CE16+CH16+CK16+CN16+CT16+CW16+CZ16+DC16</f>
        <v>191949.8</v>
      </c>
      <c r="DH16" s="30">
        <f>U16+Z16+AE16+AJ16+AO16+AT16+AW16+AZ16+BC16+BF16+BI16+BL16+BT16+BW16+BZ16+CC16+CF16+CI16+CL16+CO16+CU16+CX16+DA16+DD16</f>
        <v>52094.400000000001</v>
      </c>
      <c r="DI16" s="30">
        <f>V16+AA16+AF16+AK16+AP16+AU16+AX16+BA16+BD16+BG16+BJ16+BM16+BU16+BX16+CA16+CD16+CG16+CJ16+CM16+CP16+CV16+CY16+DB16+DE16+DF16</f>
        <v>54131.767999999996</v>
      </c>
      <c r="DJ16" s="40">
        <v>0</v>
      </c>
      <c r="DK16" s="40">
        <v>0</v>
      </c>
      <c r="DL16" s="40">
        <v>0</v>
      </c>
      <c r="DM16" s="43">
        <v>0</v>
      </c>
      <c r="DN16" s="43">
        <v>0</v>
      </c>
      <c r="DO16" s="43">
        <v>0</v>
      </c>
      <c r="DP16" s="43">
        <v>0</v>
      </c>
      <c r="DQ16" s="43">
        <v>0</v>
      </c>
      <c r="DR16" s="43">
        <v>0</v>
      </c>
      <c r="DS16" s="43">
        <v>0</v>
      </c>
      <c r="DT16" s="43">
        <v>0</v>
      </c>
      <c r="DU16" s="25">
        <v>0</v>
      </c>
      <c r="DV16" s="43">
        <v>0</v>
      </c>
      <c r="DW16" s="43">
        <v>0</v>
      </c>
      <c r="DX16" s="43">
        <v>0</v>
      </c>
      <c r="DY16" s="43">
        <v>0</v>
      </c>
      <c r="DZ16" s="43">
        <v>0</v>
      </c>
      <c r="EA16" s="43">
        <v>0</v>
      </c>
      <c r="EB16" s="40">
        <v>0</v>
      </c>
      <c r="EC16" s="30">
        <f t="shared" si="9"/>
        <v>0</v>
      </c>
      <c r="ED16" s="30">
        <f t="shared" si="9"/>
        <v>0</v>
      </c>
      <c r="EE16" s="30">
        <f t="shared" si="10"/>
        <v>0</v>
      </c>
    </row>
    <row r="17" spans="1:135" s="42" customFormat="1" ht="20.25" customHeight="1">
      <c r="A17" s="28">
        <v>8</v>
      </c>
      <c r="B17" s="29" t="s">
        <v>55</v>
      </c>
      <c r="C17" s="30">
        <v>35959.138200000001</v>
      </c>
      <c r="D17" s="30">
        <v>3870.1495</v>
      </c>
      <c r="E17" s="31">
        <f t="shared" si="11"/>
        <v>767269.42200000014</v>
      </c>
      <c r="F17" s="30">
        <f t="shared" si="12"/>
        <v>300653.82</v>
      </c>
      <c r="G17" s="26">
        <f t="shared" si="0"/>
        <v>225331.37819999998</v>
      </c>
      <c r="H17" s="26">
        <f t="shared" si="13"/>
        <v>74.94711964744036</v>
      </c>
      <c r="I17" s="26">
        <f t="shared" si="14"/>
        <v>29.367960163542129</v>
      </c>
      <c r="J17" s="26">
        <f>T17+Y17+AD17+AI17+AN17+AS17+BK17+BS17+BV17+BY17+CB17+CE17+CK17+CN17+CT17+CW17+DC17</f>
        <v>272327</v>
      </c>
      <c r="K17" s="26">
        <f>U17+Z17+AE17+AJ17+AO17+AT17+BL17+BT17+BW17+BZ17+CC17+CF17+CL17+CO17+CU17+CX17+DD17</f>
        <v>95393.9</v>
      </c>
      <c r="L17" s="26">
        <f>V17+AA17+AF17+AK17+AP17+AU17+BM17+BU17+BX17+CA17+CD17+CG17+CM17+CP17+CV17+CY17+DE17</f>
        <v>73019.518200000006</v>
      </c>
      <c r="M17" s="26">
        <f t="shared" si="15"/>
        <v>76.545269875746783</v>
      </c>
      <c r="N17" s="26">
        <f t="shared" si="16"/>
        <v>26.813176144855266</v>
      </c>
      <c r="O17" s="26">
        <f t="shared" si="1"/>
        <v>73497</v>
      </c>
      <c r="P17" s="26">
        <f t="shared" si="1"/>
        <v>30361.599999999999</v>
      </c>
      <c r="Q17" s="26">
        <f t="shared" si="1"/>
        <v>20445.911400000001</v>
      </c>
      <c r="R17" s="26">
        <f t="shared" si="17"/>
        <v>67.341350258220928</v>
      </c>
      <c r="S17" s="33">
        <f t="shared" si="18"/>
        <v>27.818701987836242</v>
      </c>
      <c r="T17" s="34">
        <v>4097</v>
      </c>
      <c r="U17" s="26">
        <v>3700</v>
      </c>
      <c r="V17" s="26">
        <v>1254.0654</v>
      </c>
      <c r="W17" s="26">
        <f>V17/U17*100</f>
        <v>33.893659459459457</v>
      </c>
      <c r="X17" s="33">
        <f>V17/T17*100</f>
        <v>30.609358066878201</v>
      </c>
      <c r="Y17" s="34">
        <v>6000</v>
      </c>
      <c r="Z17" s="25">
        <v>1751.8</v>
      </c>
      <c r="AA17" s="26">
        <v>757.20460000000003</v>
      </c>
      <c r="AB17" s="26">
        <f t="shared" si="2"/>
        <v>43.224374928644828</v>
      </c>
      <c r="AC17" s="33">
        <f t="shared" si="3"/>
        <v>12.620076666666666</v>
      </c>
      <c r="AD17" s="34">
        <v>69400</v>
      </c>
      <c r="AE17" s="25">
        <v>26661.599999999999</v>
      </c>
      <c r="AF17" s="26">
        <v>19191.846000000001</v>
      </c>
      <c r="AG17" s="26">
        <f>AF17/AE17*100</f>
        <v>71.983099288864892</v>
      </c>
      <c r="AH17" s="33">
        <f>AF17/AD17*100</f>
        <v>27.653956772334297</v>
      </c>
      <c r="AI17" s="34">
        <v>12730</v>
      </c>
      <c r="AJ17" s="25">
        <v>7765</v>
      </c>
      <c r="AK17" s="26">
        <v>4425.2870000000003</v>
      </c>
      <c r="AL17" s="26">
        <f t="shared" si="4"/>
        <v>56.990173857050877</v>
      </c>
      <c r="AM17" s="33">
        <f t="shared" si="5"/>
        <v>34.762663000785551</v>
      </c>
      <c r="AN17" s="35">
        <v>3300</v>
      </c>
      <c r="AO17" s="25">
        <v>1632</v>
      </c>
      <c r="AP17" s="26">
        <v>1061.7</v>
      </c>
      <c r="AQ17" s="26">
        <f>AP17/AO17*100</f>
        <v>65.055147058823536</v>
      </c>
      <c r="AR17" s="33">
        <f>AP17/AN17*100</f>
        <v>32.172727272727272</v>
      </c>
      <c r="AS17" s="35">
        <v>0</v>
      </c>
      <c r="AT17" s="35">
        <v>0</v>
      </c>
      <c r="AU17" s="33">
        <v>0</v>
      </c>
      <c r="AV17" s="33">
        <v>0</v>
      </c>
      <c r="AW17" s="33">
        <v>0</v>
      </c>
      <c r="AX17" s="33">
        <v>0</v>
      </c>
      <c r="AY17" s="26">
        <v>281337.8</v>
      </c>
      <c r="AZ17" s="26">
        <v>148355.6</v>
      </c>
      <c r="BA17" s="36">
        <v>97622.6</v>
      </c>
      <c r="BB17" s="36">
        <v>0</v>
      </c>
      <c r="BC17" s="36">
        <v>0</v>
      </c>
      <c r="BD17" s="36">
        <v>0</v>
      </c>
      <c r="BE17" s="26">
        <v>5601</v>
      </c>
      <c r="BF17" s="37">
        <v>2240.4</v>
      </c>
      <c r="BG17" s="36">
        <v>1120.2</v>
      </c>
      <c r="BH17" s="33">
        <v>0</v>
      </c>
      <c r="BI17" s="33">
        <v>0</v>
      </c>
      <c r="BJ17" s="33">
        <v>0</v>
      </c>
      <c r="BK17" s="33">
        <v>0</v>
      </c>
      <c r="BL17" s="33">
        <v>0</v>
      </c>
      <c r="BM17" s="33">
        <v>0</v>
      </c>
      <c r="BN17" s="26">
        <f t="shared" si="6"/>
        <v>80700</v>
      </c>
      <c r="BO17" s="26">
        <f t="shared" si="19"/>
        <v>24860</v>
      </c>
      <c r="BP17" s="26">
        <f t="shared" si="20"/>
        <v>21860.367200000001</v>
      </c>
      <c r="BQ17" s="26">
        <f t="shared" si="7"/>
        <v>87.933898632341112</v>
      </c>
      <c r="BR17" s="33">
        <f t="shared" si="8"/>
        <v>27.088435192069394</v>
      </c>
      <c r="BS17" s="34">
        <v>79700</v>
      </c>
      <c r="BT17" s="34">
        <v>24260</v>
      </c>
      <c r="BU17" s="36">
        <v>21365.816200000001</v>
      </c>
      <c r="BV17" s="33">
        <v>0</v>
      </c>
      <c r="BW17" s="33">
        <v>0</v>
      </c>
      <c r="BX17" s="26">
        <v>0</v>
      </c>
      <c r="BY17" s="33">
        <v>0</v>
      </c>
      <c r="BZ17" s="25">
        <v>0</v>
      </c>
      <c r="CA17" s="26">
        <v>0</v>
      </c>
      <c r="CB17" s="34">
        <v>1000</v>
      </c>
      <c r="CC17" s="25">
        <v>600</v>
      </c>
      <c r="CD17" s="26">
        <v>494.55099999999999</v>
      </c>
      <c r="CE17" s="33">
        <v>0</v>
      </c>
      <c r="CF17" s="33">
        <v>0</v>
      </c>
      <c r="CG17" s="33">
        <v>0</v>
      </c>
      <c r="CH17" s="33">
        <v>5396.75</v>
      </c>
      <c r="CI17" s="25">
        <v>2189.7199999999998</v>
      </c>
      <c r="CJ17" s="33">
        <v>1094.8599999999999</v>
      </c>
      <c r="CK17" s="38">
        <v>0</v>
      </c>
      <c r="CL17" s="25">
        <v>0</v>
      </c>
      <c r="CM17" s="33">
        <v>0</v>
      </c>
      <c r="CN17" s="34">
        <v>74600</v>
      </c>
      <c r="CO17" s="25">
        <v>23298</v>
      </c>
      <c r="CP17" s="33">
        <v>18693.227999999999</v>
      </c>
      <c r="CQ17" s="33">
        <v>51000</v>
      </c>
      <c r="CR17" s="25">
        <v>13200</v>
      </c>
      <c r="CS17" s="33">
        <v>13378.218000000001</v>
      </c>
      <c r="CT17" s="34">
        <v>500</v>
      </c>
      <c r="CU17" s="25">
        <v>150</v>
      </c>
      <c r="CV17" s="33">
        <v>200.32</v>
      </c>
      <c r="CW17" s="33">
        <v>1000</v>
      </c>
      <c r="CX17" s="33">
        <v>0</v>
      </c>
      <c r="CY17" s="33">
        <v>0</v>
      </c>
      <c r="CZ17" s="33">
        <v>81251.8</v>
      </c>
      <c r="DA17" s="25">
        <v>9000</v>
      </c>
      <c r="DB17" s="33">
        <v>9000</v>
      </c>
      <c r="DC17" s="33">
        <v>20000</v>
      </c>
      <c r="DD17" s="25">
        <v>5575.5</v>
      </c>
      <c r="DE17" s="33">
        <v>5575.5</v>
      </c>
      <c r="DF17" s="33">
        <v>0</v>
      </c>
      <c r="DG17" s="26">
        <f>T17+Y17+AD17+AI17+AN17+AS17+AV17+AY17+BB17+BE17+BH17+BK17+BS17+BV17+BY17+CB17+CE17+CH17+CK17+CN17+CT17+CW17+CZ17+DC17</f>
        <v>645914.35000000009</v>
      </c>
      <c r="DH17" s="26">
        <f>U17+Z17+AE17+AJ17+AO17+AT17+AW17+AZ17+BC17+BF17+BI17+BL17+BT17+BW17+BZ17+CC17+CF17+CI17+CL17+CO17+CU17+CX17+DA17+DD17</f>
        <v>257179.62</v>
      </c>
      <c r="DI17" s="26">
        <f>V17+AA17+AF17+AK17+AP17+AU17+AX17+BA17+BD17+BG17+BJ17+BM17+BU17+BX17+CA17+CD17+CG17+CJ17+CM17+CP17+CV17+CY17+DB17+DE17+DF17</f>
        <v>181857.17819999999</v>
      </c>
      <c r="DJ17" s="33">
        <v>0</v>
      </c>
      <c r="DK17" s="33">
        <v>0</v>
      </c>
      <c r="DL17" s="33">
        <v>0</v>
      </c>
      <c r="DM17" s="25">
        <v>109630.88</v>
      </c>
      <c r="DN17" s="25">
        <v>0</v>
      </c>
      <c r="DO17" s="25">
        <v>0</v>
      </c>
      <c r="DP17" s="25">
        <v>0</v>
      </c>
      <c r="DQ17" s="25">
        <v>0</v>
      </c>
      <c r="DR17" s="25">
        <v>0</v>
      </c>
      <c r="DS17" s="25">
        <v>11724.191999999999</v>
      </c>
      <c r="DT17" s="25">
        <v>43474.2</v>
      </c>
      <c r="DU17" s="25">
        <v>43474.2</v>
      </c>
      <c r="DV17" s="25">
        <v>0</v>
      </c>
      <c r="DW17" s="25">
        <v>0</v>
      </c>
      <c r="DX17" s="25">
        <v>0</v>
      </c>
      <c r="DY17" s="25">
        <v>0</v>
      </c>
      <c r="DZ17" s="25">
        <v>0</v>
      </c>
      <c r="EA17" s="25">
        <v>0</v>
      </c>
      <c r="EB17" s="33">
        <v>0</v>
      </c>
      <c r="EC17" s="26">
        <f t="shared" si="9"/>
        <v>121355.072</v>
      </c>
      <c r="ED17" s="26">
        <f t="shared" si="9"/>
        <v>43474.2</v>
      </c>
      <c r="EE17" s="26">
        <f t="shared" si="10"/>
        <v>43474.2</v>
      </c>
    </row>
    <row r="18" spans="1:135" s="41" customFormat="1" ht="18.75" customHeight="1">
      <c r="A18" s="28"/>
      <c r="B18" s="39" t="s">
        <v>44</v>
      </c>
      <c r="C18" s="26">
        <f>SUM(C10:C17)</f>
        <v>707100.83860000002</v>
      </c>
      <c r="D18" s="26">
        <f>SUM(D10:D17)</f>
        <v>718345.4053000001</v>
      </c>
      <c r="E18" s="31">
        <f>DG18+EC18-DY18</f>
        <v>7396005.851999999</v>
      </c>
      <c r="F18" s="32">
        <f>SUM(F10:F17)</f>
        <v>2988867.6799999997</v>
      </c>
      <c r="G18" s="26">
        <f>SUM(G10:G17)</f>
        <v>2052486.7386</v>
      </c>
      <c r="H18" s="26">
        <f>G18/F18*100</f>
        <v>68.671047311134231</v>
      </c>
      <c r="I18" s="26">
        <f>G18/E18*100</f>
        <v>27.751286027511384</v>
      </c>
      <c r="J18" s="26">
        <f>SUM(J10:J17)</f>
        <v>2362281.2800000003</v>
      </c>
      <c r="K18" s="26">
        <f>SUM(K10:K17)</f>
        <v>803826.29500000004</v>
      </c>
      <c r="L18" s="26">
        <f>SUM(L10:L17)</f>
        <v>587376.0756000001</v>
      </c>
      <c r="M18" s="26">
        <f>L18/K18*100</f>
        <v>73.072513210083528</v>
      </c>
      <c r="N18" s="26">
        <f>L18/J18*100</f>
        <v>24.864781369304168</v>
      </c>
      <c r="O18" s="30">
        <f>SUM(O10:O17)</f>
        <v>608238.33299999998</v>
      </c>
      <c r="P18" s="30">
        <f>SUM(P10:P17)</f>
        <v>251400.2</v>
      </c>
      <c r="Q18" s="30">
        <f>SUM(Q10:Q17)</f>
        <v>166735.59729999999</v>
      </c>
      <c r="R18" s="26">
        <f>Q18/P18*100</f>
        <v>66.32277830327898</v>
      </c>
      <c r="S18" s="33">
        <f>Q18/O18*100</f>
        <v>27.412872266306177</v>
      </c>
      <c r="T18" s="30">
        <f>SUM(T10:T17)</f>
        <v>165541.33299999998</v>
      </c>
      <c r="U18" s="30">
        <f>SUM(U10:U17)</f>
        <v>71071.399999999994</v>
      </c>
      <c r="V18" s="30">
        <f>SUM(V10:V17)</f>
        <v>45234.999299999996</v>
      </c>
      <c r="W18" s="26">
        <f>V18/U18*100</f>
        <v>63.647260782818407</v>
      </c>
      <c r="X18" s="33">
        <f>V18/T18*100</f>
        <v>27.325501420240467</v>
      </c>
      <c r="Y18" s="30">
        <f>SUM(Y10:Y17)</f>
        <v>195393.19399999999</v>
      </c>
      <c r="Z18" s="30">
        <f>SUM(Z10:Z17)</f>
        <v>37984.800000000003</v>
      </c>
      <c r="AA18" s="30">
        <f>SUM(AA10:AA17)</f>
        <v>24530.425600000002</v>
      </c>
      <c r="AB18" s="26">
        <f t="shared" si="2"/>
        <v>64.579583412312289</v>
      </c>
      <c r="AC18" s="33">
        <f t="shared" si="3"/>
        <v>12.554391019371947</v>
      </c>
      <c r="AD18" s="30">
        <f>SUM(AD10:AD17)</f>
        <v>442697</v>
      </c>
      <c r="AE18" s="30">
        <f>SUM(AE10:AE17)</f>
        <v>180328.80000000002</v>
      </c>
      <c r="AF18" s="30">
        <f>SUM(AF10:AF17)</f>
        <v>121500.598</v>
      </c>
      <c r="AG18" s="26">
        <f>AF18/AE18*100</f>
        <v>67.37725643380314</v>
      </c>
      <c r="AH18" s="33">
        <f>AF18/AD18*100</f>
        <v>27.445543565915287</v>
      </c>
      <c r="AI18" s="30">
        <f>SUM(AI10:AI17)</f>
        <v>92990.239999999991</v>
      </c>
      <c r="AJ18" s="30">
        <f>SUM(AJ10:AJ17)</f>
        <v>60430</v>
      </c>
      <c r="AK18" s="30">
        <f>SUM(AK10:AK17)</f>
        <v>40614.006999999998</v>
      </c>
      <c r="AL18" s="26">
        <f t="shared" si="4"/>
        <v>67.208351812013902</v>
      </c>
      <c r="AM18" s="33">
        <f t="shared" si="5"/>
        <v>43.675558854348587</v>
      </c>
      <c r="AN18" s="30">
        <f>SUM(AN10:AN17)</f>
        <v>28800</v>
      </c>
      <c r="AO18" s="30">
        <f>SUM(AO10:AO17)</f>
        <v>10510.2</v>
      </c>
      <c r="AP18" s="30">
        <f>SUM(AP10:AP17)</f>
        <v>7221.5999999999995</v>
      </c>
      <c r="AQ18" s="26">
        <f>AP18/AO18*100</f>
        <v>68.710395615687602</v>
      </c>
      <c r="AR18" s="33">
        <f>AP18/AN18*100</f>
        <v>25.074999999999996</v>
      </c>
      <c r="AS18" s="30">
        <f>SUM(AS10:AS17)</f>
        <v>0</v>
      </c>
      <c r="AT18" s="30">
        <f>SUM(AT10:AT17)</f>
        <v>0</v>
      </c>
      <c r="AU18" s="40">
        <v>0</v>
      </c>
      <c r="AV18" s="30">
        <f t="shared" ref="AV18:BE18" si="21">SUM(AV10:AV17)</f>
        <v>0</v>
      </c>
      <c r="AW18" s="30">
        <f t="shared" si="21"/>
        <v>0</v>
      </c>
      <c r="AX18" s="30">
        <f t="shared" si="21"/>
        <v>0</v>
      </c>
      <c r="AY18" s="30">
        <f t="shared" si="21"/>
        <v>4144831.8999999994</v>
      </c>
      <c r="AZ18" s="30">
        <f t="shared" si="21"/>
        <v>2068223.2000000002</v>
      </c>
      <c r="BA18" s="30">
        <f t="shared" si="21"/>
        <v>1359616.5</v>
      </c>
      <c r="BB18" s="30">
        <f t="shared" si="21"/>
        <v>0</v>
      </c>
      <c r="BC18" s="30">
        <f t="shared" si="21"/>
        <v>0</v>
      </c>
      <c r="BD18" s="30">
        <f t="shared" si="21"/>
        <v>0</v>
      </c>
      <c r="BE18" s="30">
        <f t="shared" si="21"/>
        <v>42092.9</v>
      </c>
      <c r="BF18" s="30">
        <f t="shared" ref="BF18:BM18" si="22">SUM(BF10:BF17)</f>
        <v>14376</v>
      </c>
      <c r="BG18" s="30">
        <f t="shared" si="22"/>
        <v>7188</v>
      </c>
      <c r="BH18" s="30">
        <f t="shared" si="22"/>
        <v>0</v>
      </c>
      <c r="BI18" s="30">
        <f t="shared" si="22"/>
        <v>0</v>
      </c>
      <c r="BJ18" s="30">
        <f t="shared" si="22"/>
        <v>0</v>
      </c>
      <c r="BK18" s="30">
        <f t="shared" si="22"/>
        <v>0</v>
      </c>
      <c r="BL18" s="30">
        <f t="shared" si="22"/>
        <v>0</v>
      </c>
      <c r="BM18" s="30">
        <f t="shared" si="22"/>
        <v>0</v>
      </c>
      <c r="BN18" s="30">
        <f>SUM(BN10:BN17)</f>
        <v>667851.49300000002</v>
      </c>
      <c r="BO18" s="30">
        <f>SUM(BO10:BO17)</f>
        <v>231832.8</v>
      </c>
      <c r="BP18" s="30">
        <f>SUM(BP10:BP17)</f>
        <v>191289.91959999999</v>
      </c>
      <c r="BQ18" s="26">
        <f t="shared" si="7"/>
        <v>82.512017108881921</v>
      </c>
      <c r="BR18" s="33">
        <f t="shared" si="8"/>
        <v>28.642583209737616</v>
      </c>
      <c r="BS18" s="30">
        <f t="shared" ref="BS18:CK18" si="23">SUM(BS10:BS17)</f>
        <v>385576.99300000002</v>
      </c>
      <c r="BT18" s="30">
        <f t="shared" si="23"/>
        <v>116043</v>
      </c>
      <c r="BU18" s="30">
        <f t="shared" si="23"/>
        <v>100042.7074</v>
      </c>
      <c r="BV18" s="30">
        <f t="shared" si="23"/>
        <v>0</v>
      </c>
      <c r="BW18" s="30">
        <f t="shared" si="23"/>
        <v>0</v>
      </c>
      <c r="BX18" s="30">
        <f t="shared" si="23"/>
        <v>0</v>
      </c>
      <c r="BY18" s="30">
        <f t="shared" si="23"/>
        <v>246296</v>
      </c>
      <c r="BZ18" s="30">
        <f t="shared" si="23"/>
        <v>106141.8</v>
      </c>
      <c r="CA18" s="30">
        <f t="shared" si="23"/>
        <v>84625.453999999998</v>
      </c>
      <c r="CB18" s="30">
        <f t="shared" si="23"/>
        <v>35978.5</v>
      </c>
      <c r="CC18" s="30">
        <f t="shared" si="23"/>
        <v>9648</v>
      </c>
      <c r="CD18" s="30">
        <f t="shared" si="23"/>
        <v>6621.7582000000002</v>
      </c>
      <c r="CE18" s="30">
        <f t="shared" si="23"/>
        <v>0</v>
      </c>
      <c r="CF18" s="30">
        <f t="shared" si="23"/>
        <v>0</v>
      </c>
      <c r="CG18" s="30">
        <f t="shared" si="23"/>
        <v>0</v>
      </c>
      <c r="CH18" s="30">
        <f t="shared" si="23"/>
        <v>23429.55</v>
      </c>
      <c r="CI18" s="30">
        <f t="shared" si="23"/>
        <v>9430.4439999999995</v>
      </c>
      <c r="CJ18" s="30">
        <f t="shared" si="23"/>
        <v>5294.4219999999996</v>
      </c>
      <c r="CK18" s="30">
        <f t="shared" si="23"/>
        <v>4800</v>
      </c>
      <c r="CL18" s="30">
        <f t="shared" ref="CL18:CS18" si="24">SUM(CL10:CL17)</f>
        <v>2273.7399999999998</v>
      </c>
      <c r="CM18" s="30">
        <f t="shared" si="24"/>
        <v>1626.37</v>
      </c>
      <c r="CN18" s="30">
        <f t="shared" si="24"/>
        <v>495008.01999999996</v>
      </c>
      <c r="CO18" s="30">
        <f t="shared" si="24"/>
        <v>148758</v>
      </c>
      <c r="CP18" s="43">
        <f t="shared" si="24"/>
        <v>113557.6931</v>
      </c>
      <c r="CQ18" s="30">
        <f t="shared" si="24"/>
        <v>262298.42</v>
      </c>
      <c r="CR18" s="30">
        <f t="shared" si="24"/>
        <v>73650</v>
      </c>
      <c r="CS18" s="30">
        <f t="shared" si="24"/>
        <v>69022.358100000012</v>
      </c>
      <c r="CT18" s="30">
        <f t="shared" ref="CT18:DH18" si="25">SUM(CT10:CT17)</f>
        <v>14750</v>
      </c>
      <c r="CU18" s="30">
        <f t="shared" si="25"/>
        <v>28550</v>
      </c>
      <c r="CV18" s="30">
        <f t="shared" si="25"/>
        <v>13638.867999999999</v>
      </c>
      <c r="CW18" s="30">
        <f t="shared" si="25"/>
        <v>13650</v>
      </c>
      <c r="CX18" s="30">
        <f t="shared" si="25"/>
        <v>9822</v>
      </c>
      <c r="CY18" s="30">
        <f t="shared" si="25"/>
        <v>5897.04</v>
      </c>
      <c r="CZ18" s="30">
        <f t="shared" si="25"/>
        <v>111251.8</v>
      </c>
      <c r="DA18" s="30">
        <f t="shared" si="25"/>
        <v>19507.540999999997</v>
      </c>
      <c r="DB18" s="30">
        <f t="shared" si="25"/>
        <v>19507.540999999997</v>
      </c>
      <c r="DC18" s="30">
        <f t="shared" si="25"/>
        <v>240800</v>
      </c>
      <c r="DD18" s="30">
        <f t="shared" si="25"/>
        <v>22264.555</v>
      </c>
      <c r="DE18" s="30">
        <f t="shared" si="25"/>
        <v>22264.555</v>
      </c>
      <c r="DF18" s="30">
        <f t="shared" si="25"/>
        <v>0</v>
      </c>
      <c r="DG18" s="30">
        <f t="shared" si="25"/>
        <v>6683887.4299999997</v>
      </c>
      <c r="DH18" s="30">
        <f t="shared" si="25"/>
        <v>2915363.48</v>
      </c>
      <c r="DI18" s="30">
        <f>SUM(DI10:DI17)</f>
        <v>1978982.5386000001</v>
      </c>
      <c r="DJ18" s="30">
        <f>SUM(DJ10:DJ17)</f>
        <v>0</v>
      </c>
      <c r="DK18" s="30">
        <f>SUM(DK10:DK17)</f>
        <v>0</v>
      </c>
      <c r="DL18" s="30">
        <f>SUM(DL10:DL17)</f>
        <v>0</v>
      </c>
      <c r="DM18" s="30">
        <f>SUM(DM10:DM17)</f>
        <v>203064.03</v>
      </c>
      <c r="DN18" s="25">
        <f t="shared" ref="DN18:DU18" si="26">SUM(DN10:DN17)</f>
        <v>0</v>
      </c>
      <c r="DO18" s="25">
        <f t="shared" si="26"/>
        <v>0</v>
      </c>
      <c r="DP18" s="30">
        <f t="shared" si="26"/>
        <v>0</v>
      </c>
      <c r="DQ18" s="30">
        <f t="shared" si="26"/>
        <v>0</v>
      </c>
      <c r="DR18" s="30">
        <f t="shared" si="26"/>
        <v>0</v>
      </c>
      <c r="DS18" s="30">
        <f t="shared" si="26"/>
        <v>509054.39199999999</v>
      </c>
      <c r="DT18" s="30">
        <f t="shared" si="26"/>
        <v>73504.2</v>
      </c>
      <c r="DU18" s="30">
        <f t="shared" si="26"/>
        <v>73504.2</v>
      </c>
      <c r="DV18" s="30">
        <f t="shared" ref="DV18:EE18" si="27">SUM(DV10:DV17)</f>
        <v>0</v>
      </c>
      <c r="DW18" s="30">
        <f t="shared" si="27"/>
        <v>0</v>
      </c>
      <c r="DX18" s="30">
        <f t="shared" si="27"/>
        <v>0</v>
      </c>
      <c r="DY18" s="30">
        <f t="shared" si="27"/>
        <v>118216.4</v>
      </c>
      <c r="DZ18" s="30">
        <f t="shared" si="27"/>
        <v>0</v>
      </c>
      <c r="EA18" s="30">
        <f t="shared" si="27"/>
        <v>0</v>
      </c>
      <c r="EB18" s="30">
        <f t="shared" si="27"/>
        <v>0</v>
      </c>
      <c r="EC18" s="30">
        <f t="shared" si="27"/>
        <v>830334.82200000004</v>
      </c>
      <c r="ED18" s="30">
        <f t="shared" si="27"/>
        <v>73504.2</v>
      </c>
      <c r="EE18" s="30">
        <f t="shared" si="27"/>
        <v>73504.2</v>
      </c>
    </row>
    <row r="19" spans="1:135">
      <c r="E19" s="12"/>
      <c r="F19" s="22"/>
      <c r="U19" s="10"/>
    </row>
    <row r="20" spans="1:135" s="10" customFormat="1">
      <c r="B20" s="13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20"/>
    </row>
    <row r="21" spans="1:135"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20"/>
    </row>
    <row r="22" spans="1:135">
      <c r="AY22" s="10"/>
    </row>
  </sheetData>
  <protectedRanges>
    <protectedRange sqref="AB10:AB18 W10:W18" name="Range4_1_1_1_2_1_1_1_1_1_1_1_1_1"/>
    <protectedRange sqref="AG10:AG18" name="Range4_2_1_1_2_1_1_1_1_1_1_1_1_1"/>
    <protectedRange sqref="AL10:AL18 AQ10:AQ17" name="Range4_3_1_1_2_1_1_1_1_1_1_1_1_1"/>
    <protectedRange sqref="AQ18" name="Range4_4_1_1_2_1_1_1_1_1_1_1_1_1"/>
    <protectedRange sqref="BX10:BX17 CA10:CA17 CD10:CD17" name="Range5_2_1_1_2_1_1_1_1_1_1_1_1_1"/>
    <protectedRange sqref="C17" name="Range1_1"/>
  </protectedRanges>
  <mergeCells count="133">
    <mergeCell ref="DY6:EA6"/>
    <mergeCell ref="DP5:DR6"/>
    <mergeCell ref="DS5:EA5"/>
    <mergeCell ref="BV7:BV8"/>
    <mergeCell ref="BS7:BS8"/>
    <mergeCell ref="DJ5:DO5"/>
    <mergeCell ref="CI7:CJ7"/>
    <mergeCell ref="CN7:CN8"/>
    <mergeCell ref="CB7:CB8"/>
    <mergeCell ref="CE7:CE8"/>
    <mergeCell ref="DS6:DU6"/>
    <mergeCell ref="CW7:CW8"/>
    <mergeCell ref="CT7:CT8"/>
    <mergeCell ref="DF7:DF8"/>
    <mergeCell ref="DG7:DG8"/>
    <mergeCell ref="DW7:DX7"/>
    <mergeCell ref="DZ7:EA7"/>
    <mergeCell ref="DK7:DL7"/>
    <mergeCell ref="DN7:DO7"/>
    <mergeCell ref="CH7:CH8"/>
    <mergeCell ref="CL7:CM7"/>
    <mergeCell ref="BY6:CA6"/>
    <mergeCell ref="BS6:BU6"/>
    <mergeCell ref="C20:AA21"/>
    <mergeCell ref="DS7:DS8"/>
    <mergeCell ref="CZ7:CZ8"/>
    <mergeCell ref="DP7:DP8"/>
    <mergeCell ref="DC7:DC8"/>
    <mergeCell ref="DM7:DM8"/>
    <mergeCell ref="CK7:CK8"/>
    <mergeCell ref="CQ7:CQ8"/>
    <mergeCell ref="AS7:AS8"/>
    <mergeCell ref="AJ7:AM7"/>
    <mergeCell ref="AT7:AU7"/>
    <mergeCell ref="BI7:BJ7"/>
    <mergeCell ref="BN7:BN8"/>
    <mergeCell ref="BK7:BK8"/>
    <mergeCell ref="BL7:BM7"/>
    <mergeCell ref="BE7:BE8"/>
    <mergeCell ref="AI7:AI8"/>
    <mergeCell ref="Y6:AC6"/>
    <mergeCell ref="AZ7:BA7"/>
    <mergeCell ref="BC7:BD7"/>
    <mergeCell ref="T7:T8"/>
    <mergeCell ref="Y7:Y8"/>
    <mergeCell ref="AD7:AD8"/>
    <mergeCell ref="AY7:AY8"/>
    <mergeCell ref="BB7:BB8"/>
    <mergeCell ref="DC5:DE6"/>
    <mergeCell ref="CZ5:DB6"/>
    <mergeCell ref="DV6:DX6"/>
    <mergeCell ref="CB6:CD6"/>
    <mergeCell ref="AW7:AX7"/>
    <mergeCell ref="O7:O8"/>
    <mergeCell ref="BV6:BX6"/>
    <mergeCell ref="AY6:BA6"/>
    <mergeCell ref="BB6:BD6"/>
    <mergeCell ref="AV6:AX6"/>
    <mergeCell ref="BN6:BR6"/>
    <mergeCell ref="AD6:AH6"/>
    <mergeCell ref="AI6:AM6"/>
    <mergeCell ref="AN6:AR6"/>
    <mergeCell ref="AS6:AU6"/>
    <mergeCell ref="BE6:BG6"/>
    <mergeCell ref="Z7:AC7"/>
    <mergeCell ref="AE7:AH7"/>
    <mergeCell ref="AN7:AN8"/>
    <mergeCell ref="BF7:BG7"/>
    <mergeCell ref="BO7:BR7"/>
    <mergeCell ref="AO7:AR7"/>
    <mergeCell ref="AV7:AV8"/>
    <mergeCell ref="BH7:BH8"/>
    <mergeCell ref="EC4:EE6"/>
    <mergeCell ref="O5:AU5"/>
    <mergeCell ref="AV5:BJ5"/>
    <mergeCell ref="BK5:BM6"/>
    <mergeCell ref="BN5:CD5"/>
    <mergeCell ref="O4:DE4"/>
    <mergeCell ref="CE5:CM5"/>
    <mergeCell ref="CN5:CV5"/>
    <mergeCell ref="CW5:CY6"/>
    <mergeCell ref="EB4:EB6"/>
    <mergeCell ref="O6:S6"/>
    <mergeCell ref="T6:X6"/>
    <mergeCell ref="CN6:CP6"/>
    <mergeCell ref="CE6:CG6"/>
    <mergeCell ref="CH6:CJ6"/>
    <mergeCell ref="CK6:CM6"/>
    <mergeCell ref="BH6:BJ6"/>
    <mergeCell ref="CQ6:CS6"/>
    <mergeCell ref="CT6:CV6"/>
    <mergeCell ref="DJ6:DL6"/>
    <mergeCell ref="DM6:DO6"/>
    <mergeCell ref="DF4:DF6"/>
    <mergeCell ref="DG4:DI6"/>
    <mergeCell ref="DJ4:EA4"/>
    <mergeCell ref="C1:N1"/>
    <mergeCell ref="C2:N2"/>
    <mergeCell ref="T2:V2"/>
    <mergeCell ref="L3:O3"/>
    <mergeCell ref="J7:J8"/>
    <mergeCell ref="A4:A8"/>
    <mergeCell ref="B4:B8"/>
    <mergeCell ref="C4:C8"/>
    <mergeCell ref="D4:D8"/>
    <mergeCell ref="E7:E8"/>
    <mergeCell ref="E4:I6"/>
    <mergeCell ref="F7:I7"/>
    <mergeCell ref="J4:N6"/>
    <mergeCell ref="K7:N7"/>
    <mergeCell ref="P7:S7"/>
    <mergeCell ref="U7:X7"/>
    <mergeCell ref="ED7:EE7"/>
    <mergeCell ref="CX7:CY7"/>
    <mergeCell ref="DA7:DB7"/>
    <mergeCell ref="DD7:DE7"/>
    <mergeCell ref="DH7:DI7"/>
    <mergeCell ref="BT7:BU7"/>
    <mergeCell ref="BW7:BX7"/>
    <mergeCell ref="BZ7:CA7"/>
    <mergeCell ref="CC7:CD7"/>
    <mergeCell ref="CF7:CG7"/>
    <mergeCell ref="EB7:EB8"/>
    <mergeCell ref="EC7:EC8"/>
    <mergeCell ref="DV7:DV8"/>
    <mergeCell ref="CO7:CP7"/>
    <mergeCell ref="CR7:CS7"/>
    <mergeCell ref="CU7:CV7"/>
    <mergeCell ref="DQ7:DR7"/>
    <mergeCell ref="DT7:DU7"/>
    <mergeCell ref="DY7:DY8"/>
    <mergeCell ref="DJ7:DJ8"/>
    <mergeCell ref="BY7:BY8"/>
  </mergeCells>
  <phoneticPr fontId="0" type="noConversion"/>
  <pageMargins left="0.25" right="0.36" top="0.31" bottom="0.27" header="0.3" footer="0.28999999999999998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Ekamut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ARTUR</cp:lastModifiedBy>
  <cp:lastPrinted>2020-04-02T12:38:22Z</cp:lastPrinted>
  <dcterms:created xsi:type="dcterms:W3CDTF">2002-03-15T09:46:46Z</dcterms:created>
  <dcterms:modified xsi:type="dcterms:W3CDTF">2020-05-04T13:05:10Z</dcterms:modified>
</cp:coreProperties>
</file>