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Ekamut" sheetId="22" r:id="rId1"/>
  </sheets>
  <calcPr calcId="125725"/>
</workbook>
</file>

<file path=xl/calcChain.xml><?xml version="1.0" encoding="utf-8"?>
<calcChain xmlns="http://schemas.openxmlformats.org/spreadsheetml/2006/main">
  <c r="AR11" i="22"/>
  <c r="AR12"/>
  <c r="AR13"/>
  <c r="AR14"/>
  <c r="AR15"/>
  <c r="AR16"/>
  <c r="AR17"/>
  <c r="AR10"/>
  <c r="AQ16"/>
  <c r="AQ17"/>
  <c r="AU18"/>
  <c r="AV18"/>
  <c r="BM18"/>
  <c r="BO18"/>
  <c r="BQ18"/>
  <c r="BS18"/>
  <c r="AW18"/>
  <c r="CF18"/>
  <c r="CG18"/>
  <c r="CH18"/>
  <c r="CA18"/>
  <c r="CB18"/>
  <c r="CC18"/>
  <c r="CD18"/>
  <c r="BZ18"/>
  <c r="BX18"/>
  <c r="BG18"/>
  <c r="BH18"/>
  <c r="BI18"/>
  <c r="BJ18"/>
  <c r="BK18"/>
  <c r="AY18"/>
  <c r="BA18"/>
  <c r="BC18"/>
  <c r="BE18"/>
  <c r="AL18"/>
  <c r="AM18"/>
  <c r="AN18"/>
  <c r="AO18"/>
  <c r="AP18"/>
  <c r="AJ18"/>
  <c r="AH18"/>
  <c r="AI18"/>
  <c r="AF18"/>
  <c r="AB11"/>
  <c r="AB12"/>
  <c r="AB15"/>
  <c r="AB17"/>
  <c r="AB10"/>
  <c r="Y11"/>
  <c r="Y12"/>
  <c r="Y13"/>
  <c r="Y14"/>
  <c r="Y15"/>
  <c r="Y16"/>
  <c r="Y17"/>
  <c r="Y10"/>
  <c r="V11"/>
  <c r="V12"/>
  <c r="V13"/>
  <c r="V14"/>
  <c r="V17"/>
  <c r="V10"/>
  <c r="S11"/>
  <c r="S12"/>
  <c r="S13"/>
  <c r="S14"/>
  <c r="S15"/>
  <c r="S16"/>
  <c r="S17"/>
  <c r="S10"/>
  <c r="P11"/>
  <c r="P12"/>
  <c r="P13"/>
  <c r="P15"/>
  <c r="P16"/>
  <c r="P17"/>
  <c r="P10"/>
  <c r="L10"/>
  <c r="L11"/>
  <c r="L12"/>
  <c r="L13"/>
  <c r="L14"/>
  <c r="L15"/>
  <c r="L16"/>
  <c r="L17"/>
  <c r="CK11"/>
  <c r="CK12"/>
  <c r="CK13"/>
  <c r="CK14"/>
  <c r="CK15"/>
  <c r="CK16"/>
  <c r="CK17"/>
  <c r="CI18"/>
  <c r="CE18"/>
  <c r="BY18"/>
  <c r="BW18"/>
  <c r="BT18"/>
  <c r="BR18"/>
  <c r="BP18"/>
  <c r="BN18"/>
  <c r="BL18"/>
  <c r="BF18"/>
  <c r="BD18"/>
  <c r="BB18"/>
  <c r="AZ18"/>
  <c r="AX18"/>
  <c r="AT18"/>
  <c r="AK18"/>
  <c r="AG18"/>
  <c r="AE18"/>
  <c r="AC18"/>
  <c r="AA18"/>
  <c r="Z18"/>
  <c r="X18"/>
  <c r="W18"/>
  <c r="U18"/>
  <c r="T18"/>
  <c r="R18"/>
  <c r="Q18"/>
  <c r="O18"/>
  <c r="N18"/>
  <c r="D18"/>
  <c r="C18"/>
  <c r="CJ17"/>
  <c r="BV17"/>
  <c r="BU17"/>
  <c r="E17" s="1"/>
  <c r="K17"/>
  <c r="I17"/>
  <c r="H17"/>
  <c r="CJ16"/>
  <c r="BV16"/>
  <c r="BU16"/>
  <c r="E16" s="1"/>
  <c r="K16"/>
  <c r="I16"/>
  <c r="H16"/>
  <c r="CJ15"/>
  <c r="BV15"/>
  <c r="BU15"/>
  <c r="AQ15"/>
  <c r="K15"/>
  <c r="I15"/>
  <c r="H15"/>
  <c r="CJ14"/>
  <c r="BV14"/>
  <c r="BU14"/>
  <c r="AQ14"/>
  <c r="K14"/>
  <c r="I14"/>
  <c r="H14"/>
  <c r="CJ13"/>
  <c r="BV13"/>
  <c r="BU13"/>
  <c r="AQ13"/>
  <c r="K13"/>
  <c r="I13"/>
  <c r="H13"/>
  <c r="CJ12"/>
  <c r="BV12"/>
  <c r="BU12"/>
  <c r="AQ12"/>
  <c r="K12"/>
  <c r="I12"/>
  <c r="H12"/>
  <c r="CJ11"/>
  <c r="BV11"/>
  <c r="BU11"/>
  <c r="E11" s="1"/>
  <c r="AQ11"/>
  <c r="K11"/>
  <c r="I11"/>
  <c r="H11"/>
  <c r="CK10"/>
  <c r="CJ10"/>
  <c r="BV10"/>
  <c r="BU10"/>
  <c r="E10" s="1"/>
  <c r="AQ10"/>
  <c r="K10"/>
  <c r="M10" s="1"/>
  <c r="I10"/>
  <c r="H10"/>
  <c r="AS15"/>
  <c r="F12" l="1"/>
  <c r="F14"/>
  <c r="V18"/>
  <c r="M16"/>
  <c r="M17"/>
  <c r="M11"/>
  <c r="M13"/>
  <c r="S18"/>
  <c r="M12"/>
  <c r="E13"/>
  <c r="AS16"/>
  <c r="M14"/>
  <c r="AS17"/>
  <c r="F11"/>
  <c r="G11" s="1"/>
  <c r="AS14"/>
  <c r="L18"/>
  <c r="CK18"/>
  <c r="E14"/>
  <c r="G14" s="1"/>
  <c r="E15"/>
  <c r="F10"/>
  <c r="G10" s="1"/>
  <c r="BU18"/>
  <c r="BV18"/>
  <c r="J17"/>
  <c r="F16"/>
  <c r="J16"/>
  <c r="K18"/>
  <c r="J15"/>
  <c r="F13"/>
  <c r="AQ18"/>
  <c r="CJ18"/>
  <c r="J12"/>
  <c r="AS12"/>
  <c r="J13"/>
  <c r="AS13"/>
  <c r="F15"/>
  <c r="G15" s="1"/>
  <c r="F17"/>
  <c r="Y18"/>
  <c r="J10"/>
  <c r="AS11"/>
  <c r="J14"/>
  <c r="J11"/>
  <c r="M15"/>
  <c r="P18"/>
  <c r="AS10"/>
  <c r="H18"/>
  <c r="AR18"/>
  <c r="AB18"/>
  <c r="E12"/>
  <c r="I18"/>
  <c r="G12" l="1"/>
  <c r="G13"/>
  <c r="M18"/>
  <c r="G17"/>
  <c r="E18"/>
  <c r="G16"/>
  <c r="F18"/>
  <c r="AS18"/>
  <c r="J18"/>
  <c r="G18" l="1"/>
</calcChain>
</file>

<file path=xl/sharedStrings.xml><?xml version="1.0" encoding="utf-8"?>
<sst xmlns="http://schemas.openxmlformats.org/spreadsheetml/2006/main" count="146" uniqueCount="66">
  <si>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</si>
  <si>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</si>
  <si>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</si>
  <si>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</si>
  <si>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</si>
  <si>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</si>
  <si>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</si>
  <si>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</si>
  <si>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</si>
  <si>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</si>
  <si>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</si>
  <si>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</si>
  <si>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</si>
  <si>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</si>
  <si>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</si>
  <si>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</si>
  <si>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</si>
  <si>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</si>
  <si>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</si>
  <si>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</si>
  <si>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</si>
  <si>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</si>
  <si>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</si>
  <si>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</si>
  <si>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</si>
  <si>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</si>
  <si>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</si>
  <si>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</si>
  <si>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</si>
  <si>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</si>
  <si>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</si>
  <si>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</si>
  <si>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</si>
  <si>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</si>
  <si>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</si>
  <si>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</si>
  <si>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</si>
  <si>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</si>
  <si>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</si>
  <si>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</si>
  <si>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</si>
  <si>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</si>
  <si>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</si>
  <si>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</si>
  <si>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</si>
  <si>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</si>
  <si>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կատ. %-ը տարեկան ծրագրի նկատմամբ</t>
  </si>
  <si>
    <t>ք.Կապան</t>
  </si>
  <si>
    <t>ք.Քաջարան</t>
  </si>
  <si>
    <t>ք.Գորիս</t>
  </si>
  <si>
    <t>Տաթև</t>
  </si>
  <si>
    <t>Տեղ</t>
  </si>
  <si>
    <t>ք. Սիսիան</t>
  </si>
  <si>
    <t>Գորայք</t>
  </si>
  <si>
    <t>ք.Մեղրի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</si>
  <si>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</si>
  <si>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</si>
  <si>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</si>
  <si>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</si>
  <si>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</si>
  <si>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</si>
  <si>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</si>
  <si>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</si>
  <si>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 ՀՀ ՍՅՈՒՆԻՔԻ ՄԱՐԶԻ  ՀԱՄԱՅՆՔՆԵՐԻ   ԲՅՈՒՋԵՏԱՅԻՆ   ԵԿԱՄՈՒՏՆԵՐԻ   ՎԵՐԱԲԵՐՅԱԼ  (աճողական)  2020թ.հոկտեմբերի 31-ի դրությամբ</t>
    </r>
    <r>
      <rPr>
        <b/>
        <sz val="12"/>
        <rFont val="GHEA Grapalat"/>
        <family val="3"/>
      </rPr>
      <t xml:space="preserve">                                  </t>
    </r>
  </si>
  <si>
    <t xml:space="preserve">փաստ                   ( 10 ամիս)                                                                           </t>
  </si>
  <si>
    <t xml:space="preserve">փաստ                   (10 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</si>
</sst>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165" fontId="3" fillId="2" borderId="0" xfId="0" applyNumberFormat="1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7" borderId="0" xfId="0" applyNumberFormat="1" applyFont="1" applyFill="1" applyProtection="1">
      <protection locked="0"/>
    </xf>
    <xf numFmtId="0" fontId="5" fillId="2" borderId="0" xfId="0" applyFont="1" applyFill="1" applyProtection="1"/>
    <xf numFmtId="0" fontId="6" fillId="2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165" fontId="8" fillId="2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1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8" fillId="7" borderId="3" xfId="0" applyNumberFormat="1" applyFont="1" applyFill="1" applyBorder="1" applyAlignment="1" applyProtection="1">
      <alignment horizontal="left" vertical="center"/>
      <protection locked="0"/>
    </xf>
    <xf numFmtId="165" fontId="8" fillId="7" borderId="3" xfId="0" applyNumberFormat="1" applyFont="1" applyFill="1" applyBorder="1" applyAlignment="1" applyProtection="1">
      <alignment horizontal="center" vertical="center" wrapText="1"/>
    </xf>
    <xf numFmtId="165" fontId="8" fillId="8" borderId="3" xfId="0" applyNumberFormat="1" applyFont="1" applyFill="1" applyBorder="1" applyAlignment="1" applyProtection="1">
      <alignment horizontal="center" vertical="center" wrapText="1"/>
    </xf>
    <xf numFmtId="165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165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0" xfId="0" applyNumberFormat="1" applyFont="1" applyFill="1" applyAlignment="1" applyProtection="1">
      <alignment horizontal="center" vertical="center" wrapText="1"/>
    </xf>
    <xf numFmtId="164" fontId="8" fillId="2" borderId="0" xfId="0" applyNumberFormat="1" applyFont="1" applyFill="1" applyAlignment="1" applyProtection="1">
      <alignment horizontal="center" vertical="center" wrapText="1"/>
      <protection locked="0"/>
    </xf>
    <xf numFmtId="165" fontId="5" fillId="7" borderId="3" xfId="0" applyNumberFormat="1" applyFont="1" applyFill="1" applyBorder="1" applyAlignment="1" applyProtection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/>
    </xf>
    <xf numFmtId="165" fontId="9" fillId="7" borderId="3" xfId="0" applyNumberFormat="1" applyFont="1" applyFill="1" applyBorder="1" applyAlignment="1">
      <alignment horizontal="center" vertical="center" wrapText="1"/>
    </xf>
    <xf numFmtId="165" fontId="8" fillId="7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7" borderId="3" xfId="0" applyNumberFormat="1" applyFont="1" applyFill="1" applyBorder="1" applyAlignment="1">
      <alignment horizontal="center" vertical="center"/>
    </xf>
    <xf numFmtId="164" fontId="8" fillId="7" borderId="0" xfId="0" applyNumberFormat="1" applyFont="1" applyFill="1" applyAlignment="1" applyProtection="1">
      <alignment horizontal="center" vertical="center" wrapText="1"/>
      <protection locked="0"/>
    </xf>
    <xf numFmtId="165" fontId="8" fillId="2" borderId="3" xfId="0" applyNumberFormat="1" applyFont="1" applyFill="1" applyBorder="1" applyAlignment="1" applyProtection="1">
      <alignment horizontal="right" vertical="center" wrapText="1"/>
    </xf>
    <xf numFmtId="165" fontId="7" fillId="2" borderId="3" xfId="0" applyNumberFormat="1" applyFont="1" applyFill="1" applyBorder="1" applyAlignment="1" applyProtection="1">
      <alignment horizontal="righ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4" fontId="8" fillId="3" borderId="5" xfId="0" applyNumberFormat="1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textRotation="90" wrapText="1"/>
    </xf>
    <xf numFmtId="0" fontId="8" fillId="2" borderId="15" xfId="0" applyFont="1" applyFill="1" applyBorder="1" applyAlignment="1" applyProtection="1">
      <alignment horizontal="center" vertical="center" textRotation="90" wrapText="1"/>
    </xf>
    <xf numFmtId="0" fontId="8" fillId="2" borderId="5" xfId="0" applyFont="1" applyFill="1" applyBorder="1" applyAlignment="1" applyProtection="1">
      <alignment horizontal="center" vertical="center" textRotation="90" wrapText="1"/>
    </xf>
    <xf numFmtId="4" fontId="4" fillId="5" borderId="6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Border="1" applyAlignment="1" applyProtection="1">
      <alignment horizontal="center" vertical="center" wrapText="1"/>
    </xf>
    <xf numFmtId="4" fontId="4" fillId="5" borderId="14" xfId="0" applyNumberFormat="1" applyFont="1" applyFill="1" applyBorder="1" applyAlignment="1" applyProtection="1">
      <alignment horizontal="center" vertical="center" wrapText="1"/>
    </xf>
    <xf numFmtId="4" fontId="4" fillId="5" borderId="8" xfId="0" applyNumberFormat="1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6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13" xfId="0" applyNumberFormat="1" applyFont="1" applyFill="1" applyBorder="1" applyAlignment="1" applyProtection="1">
      <alignment horizontal="center" vertical="center" wrapText="1"/>
    </xf>
    <xf numFmtId="0" fontId="4" fillId="5" borderId="0" xfId="0" applyNumberFormat="1" applyFont="1" applyFill="1" applyBorder="1" applyAlignment="1" applyProtection="1">
      <alignment horizontal="center" vertical="center" wrapText="1"/>
    </xf>
    <xf numFmtId="0" fontId="4" fillId="5" borderId="14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4" fontId="6" fillId="0" borderId="13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center" vertical="center" wrapText="1"/>
    </xf>
    <xf numFmtId="4" fontId="6" fillId="0" borderId="14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9" borderId="6" xfId="0" applyNumberFormat="1" applyFont="1" applyFill="1" applyBorder="1" applyAlignment="1" applyProtection="1">
      <alignment horizontal="center" vertical="center" wrapText="1"/>
    </xf>
    <xf numFmtId="4" fontId="5" fillId="9" borderId="9" xfId="0" applyNumberFormat="1" applyFont="1" applyFill="1" applyBorder="1" applyAlignment="1" applyProtection="1">
      <alignment horizontal="center" vertical="center" wrapText="1"/>
    </xf>
    <xf numFmtId="4" fontId="5" fillId="6" borderId="7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0" fontId="6" fillId="5" borderId="11" xfId="0" applyNumberFormat="1" applyFont="1" applyFill="1" applyBorder="1" applyAlignment="1" applyProtection="1">
      <alignment horizontal="center" vertical="center" wrapText="1"/>
    </xf>
    <xf numFmtId="0" fontId="6" fillId="5" borderId="12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5" borderId="6" xfId="0" applyNumberFormat="1" applyFont="1" applyFill="1" applyBorder="1" applyAlignment="1" applyProtection="1">
      <alignment horizontal="center"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4" fontId="5" fillId="5" borderId="13" xfId="0" applyNumberFormat="1" applyFont="1" applyFill="1" applyBorder="1" applyAlignment="1" applyProtection="1">
      <alignment horizontal="center" vertical="center" wrapText="1"/>
    </xf>
    <xf numFmtId="4" fontId="5" fillId="5" borderId="14" xfId="0" applyNumberFormat="1" applyFont="1" applyFill="1" applyBorder="1" applyAlignment="1" applyProtection="1">
      <alignment horizontal="center" vertical="center" wrapText="1"/>
    </xf>
    <xf numFmtId="4" fontId="5" fillId="5" borderId="8" xfId="0" applyNumberFormat="1" applyFont="1" applyFill="1" applyBorder="1" applyAlignment="1" applyProtection="1">
      <alignment horizontal="center" vertical="center" wrapText="1"/>
    </xf>
    <xf numFmtId="4" fontId="5" fillId="5" borderId="10" xfId="0" applyNumberFormat="1" applyFont="1" applyFill="1" applyBorder="1" applyAlignment="1" applyProtection="1">
      <alignment horizontal="center" vertical="center" wrapText="1"/>
    </xf>
    <xf numFmtId="4" fontId="3" fillId="6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horizontal="left" wrapText="1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2"/>
  <sheetViews>
    <sheetView tabSelected="1" zoomScale="90" zoomScaleNormal="90" workbookViewId="0">
      <selection activeCell="AP9" sqref="AP9"/>
    </sheetView>
  </sheetViews>
  <sheetFormatPr defaultColWidth="7.25" defaultRowHeight="17.25"/>
  <cols>
    <col min="1" max="1" width="4.375" style="1" customWidth="1"/>
    <col min="2" max="2" width="14" style="11" customWidth="1"/>
    <col min="3" max="3" width="10.5" style="1" customWidth="1"/>
    <col min="4" max="4" width="11.25" style="1" customWidth="1"/>
    <col min="5" max="5" width="12.375" style="1" customWidth="1"/>
    <col min="6" max="6" width="13.625" style="1" customWidth="1"/>
    <col min="7" max="7" width="12.25" style="1" customWidth="1"/>
    <col min="8" max="8" width="13.625" style="1" customWidth="1"/>
    <col min="9" max="9" width="11.25" style="1" customWidth="1"/>
    <col min="10" max="10" width="11.125" style="1" customWidth="1"/>
    <col min="11" max="11" width="13" style="1" customWidth="1"/>
    <col min="12" max="12" width="10.25" style="1" customWidth="1"/>
    <col min="13" max="13" width="9.75" style="1" customWidth="1"/>
    <col min="14" max="14" width="10.375" style="1" customWidth="1"/>
    <col min="15" max="15" width="9.75" style="1" customWidth="1"/>
    <col min="16" max="16" width="8.375" style="1" customWidth="1"/>
    <col min="17" max="17" width="11.125" style="1" customWidth="1"/>
    <col min="18" max="18" width="9.625" style="1" customWidth="1"/>
    <col min="19" max="19" width="9" style="1" customWidth="1"/>
    <col min="20" max="20" width="11.625" style="1" customWidth="1"/>
    <col min="21" max="21" width="10.875" style="1" customWidth="1"/>
    <col min="22" max="22" width="9.75" style="1" customWidth="1"/>
    <col min="23" max="23" width="11.625" style="1" customWidth="1"/>
    <col min="24" max="24" width="9.75" style="1" customWidth="1"/>
    <col min="25" max="25" width="10.75" style="1" customWidth="1"/>
    <col min="26" max="26" width="10.375" style="1" customWidth="1"/>
    <col min="27" max="27" width="9.875" style="1" customWidth="1"/>
    <col min="28" max="28" width="8" style="1" customWidth="1"/>
    <col min="29" max="29" width="10.375" style="1" customWidth="1"/>
    <col min="30" max="30" width="8.75" style="1" customWidth="1"/>
    <col min="31" max="31" width="12.75" style="1" customWidth="1"/>
    <col min="32" max="32" width="9.375" style="1" customWidth="1"/>
    <col min="33" max="33" width="13.25" style="1" customWidth="1"/>
    <col min="34" max="34" width="11.375" style="1" customWidth="1"/>
    <col min="35" max="35" width="10.5" style="1" customWidth="1"/>
    <col min="36" max="36" width="9.25" style="1" customWidth="1"/>
    <col min="37" max="37" width="10.875" style="1" customWidth="1"/>
    <col min="38" max="38" width="9.875" style="1" customWidth="1"/>
    <col min="39" max="39" width="10.5" style="1" customWidth="1"/>
    <col min="40" max="40" width="9.75" style="1" customWidth="1"/>
    <col min="41" max="41" width="9.875" style="1" customWidth="1"/>
    <col min="42" max="42" width="8.5" style="1" customWidth="1"/>
    <col min="43" max="43" width="11.75" style="1" customWidth="1"/>
    <col min="44" max="45" width="10.75" style="1" customWidth="1"/>
    <col min="46" max="46" width="12.375" style="1" customWidth="1"/>
    <col min="47" max="47" width="10.75" style="1" customWidth="1"/>
    <col min="48" max="48" width="11.125" style="1" customWidth="1"/>
    <col min="49" max="49" width="9.75" style="1" customWidth="1"/>
    <col min="50" max="50" width="12.625" style="1" customWidth="1"/>
    <col min="51" max="51" width="13.125" style="1" customWidth="1"/>
    <col min="52" max="52" width="11.375" style="1" customWidth="1"/>
    <col min="53" max="53" width="9.75" style="1" customWidth="1"/>
    <col min="54" max="54" width="10.5" style="1" customWidth="1"/>
    <col min="55" max="55" width="11.25" style="1" customWidth="1"/>
    <col min="56" max="56" width="12.125" style="1" customWidth="1"/>
    <col min="57" max="57" width="9.625" style="1" customWidth="1"/>
    <col min="58" max="58" width="13" style="1" customWidth="1"/>
    <col min="59" max="59" width="9.875" style="1" customWidth="1"/>
    <col min="60" max="60" width="13.375" style="1" customWidth="1"/>
    <col min="61" max="61" width="12.75" style="1" customWidth="1"/>
    <col min="62" max="62" width="12.25" style="1" customWidth="1"/>
    <col min="63" max="63" width="10.75" style="1" customWidth="1"/>
    <col min="64" max="64" width="12.625" style="1" customWidth="1"/>
    <col min="65" max="65" width="11.875" style="1" customWidth="1"/>
    <col min="66" max="66" width="12.5" style="1" customWidth="1"/>
    <col min="67" max="67" width="13.125" style="1" customWidth="1"/>
    <col min="68" max="68" width="11.25" style="1" customWidth="1"/>
    <col min="69" max="69" width="10.25" style="1" customWidth="1"/>
    <col min="70" max="70" width="12.5" style="1" customWidth="1"/>
    <col min="71" max="71" width="10" style="1" customWidth="1"/>
    <col min="72" max="72" width="9.875" style="1" customWidth="1"/>
    <col min="73" max="73" width="15.375" style="1" customWidth="1"/>
    <col min="74" max="74" width="11.75" style="1" customWidth="1"/>
    <col min="75" max="75" width="9.5" style="1" customWidth="1"/>
    <col min="76" max="76" width="11.625" style="1" customWidth="1"/>
    <col min="77" max="77" width="13.125" style="1" customWidth="1"/>
    <col min="78" max="78" width="11.375" style="1" customWidth="1"/>
    <col min="79" max="79" width="9.75" style="1" customWidth="1"/>
    <col min="80" max="80" width="8.75" style="1" customWidth="1"/>
    <col min="81" max="81" width="19.25" style="1" customWidth="1"/>
    <col min="82" max="82" width="13.25" style="1" customWidth="1"/>
    <col min="83" max="83" width="12.5" style="1" customWidth="1"/>
    <col min="84" max="84" width="9.875" style="1" customWidth="1"/>
    <col min="85" max="85" width="11.875" style="1" customWidth="1"/>
    <col min="86" max="86" width="11.625" style="1" customWidth="1"/>
    <col min="87" max="87" width="6.875" style="1" customWidth="1"/>
    <col min="88" max="88" width="12.375" style="1" customWidth="1"/>
    <col min="89" max="89" width="11.125" style="1" customWidth="1"/>
    <col min="90" max="91" width="7.25" style="1"/>
    <col min="92" max="92" width="10.125" style="1" customWidth="1"/>
    <col min="93" max="16384" width="7.25" style="1"/>
  </cols>
  <sheetData>
    <row r="1" spans="1:89" ht="27.75" customHeight="1">
      <c r="C1" s="53" t="s">
        <v>11</v>
      </c>
      <c r="D1" s="53"/>
      <c r="E1" s="53"/>
      <c r="F1" s="53"/>
      <c r="G1" s="53"/>
      <c r="H1" s="53"/>
      <c r="I1" s="53"/>
      <c r="J1" s="53"/>
      <c r="K1" s="3"/>
      <c r="L1" s="3"/>
      <c r="M1" s="3"/>
      <c r="N1" s="3"/>
      <c r="O1" s="3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</row>
    <row r="2" spans="1:89" ht="34.5" customHeight="1">
      <c r="C2" s="54" t="s">
        <v>63</v>
      </c>
      <c r="D2" s="54"/>
      <c r="E2" s="54"/>
      <c r="F2" s="54"/>
      <c r="G2" s="54"/>
      <c r="H2" s="54"/>
      <c r="I2" s="54"/>
      <c r="J2" s="54"/>
      <c r="L2" s="5"/>
      <c r="N2" s="55"/>
      <c r="O2" s="55"/>
      <c r="P2" s="7"/>
      <c r="R2" s="6"/>
      <c r="S2" s="7"/>
      <c r="T2" s="7"/>
      <c r="U2" s="6"/>
      <c r="V2" s="7"/>
      <c r="W2" s="7"/>
      <c r="X2" s="7"/>
      <c r="Y2" s="7"/>
      <c r="Z2" s="7"/>
      <c r="AA2" s="7"/>
      <c r="AB2" s="7"/>
      <c r="AC2" s="7"/>
      <c r="AD2" s="7"/>
    </row>
    <row r="3" spans="1:89" ht="18" customHeight="1">
      <c r="C3" s="8"/>
      <c r="D3" s="8"/>
      <c r="E3" s="8"/>
      <c r="F3" s="8"/>
      <c r="G3" s="8"/>
      <c r="H3" s="8"/>
      <c r="I3" s="54" t="s">
        <v>12</v>
      </c>
      <c r="J3" s="54"/>
      <c r="K3" s="54"/>
      <c r="L3" s="5"/>
      <c r="N3" s="7"/>
      <c r="O3" s="7"/>
      <c r="P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89" s="9" customFormat="1" ht="18" customHeight="1">
      <c r="A4" s="56" t="s">
        <v>6</v>
      </c>
      <c r="B4" s="56" t="s">
        <v>10</v>
      </c>
      <c r="C4" s="59" t="s">
        <v>4</v>
      </c>
      <c r="D4" s="59" t="s">
        <v>5</v>
      </c>
      <c r="E4" s="62" t="s">
        <v>13</v>
      </c>
      <c r="F4" s="63"/>
      <c r="G4" s="64"/>
      <c r="H4" s="71" t="s">
        <v>45</v>
      </c>
      <c r="I4" s="72"/>
      <c r="J4" s="73"/>
      <c r="K4" s="97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9"/>
      <c r="BT4" s="115" t="s">
        <v>14</v>
      </c>
      <c r="BU4" s="116" t="s">
        <v>15</v>
      </c>
      <c r="BV4" s="117"/>
      <c r="BW4" s="122" t="s">
        <v>3</v>
      </c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03" t="s">
        <v>16</v>
      </c>
      <c r="CJ4" s="80" t="s">
        <v>17</v>
      </c>
      <c r="CK4" s="81"/>
    </row>
    <row r="5" spans="1:89" s="9" customFormat="1" ht="15" customHeight="1">
      <c r="A5" s="57"/>
      <c r="B5" s="57"/>
      <c r="C5" s="60"/>
      <c r="D5" s="60"/>
      <c r="E5" s="65"/>
      <c r="F5" s="66"/>
      <c r="G5" s="67"/>
      <c r="H5" s="74"/>
      <c r="I5" s="75"/>
      <c r="J5" s="76"/>
      <c r="K5" s="86" t="s">
        <v>7</v>
      </c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8"/>
      <c r="AE5" s="89" t="s">
        <v>2</v>
      </c>
      <c r="AF5" s="89"/>
      <c r="AG5" s="89"/>
      <c r="AH5" s="89"/>
      <c r="AI5" s="89"/>
      <c r="AJ5" s="89"/>
      <c r="AK5" s="89"/>
      <c r="AL5" s="89"/>
      <c r="AM5" s="89"/>
      <c r="AN5" s="89"/>
      <c r="AO5" s="90" t="s">
        <v>8</v>
      </c>
      <c r="AP5" s="91"/>
      <c r="AQ5" s="94" t="s">
        <v>18</v>
      </c>
      <c r="AR5" s="95"/>
      <c r="AS5" s="95"/>
      <c r="AT5" s="95"/>
      <c r="AU5" s="95"/>
      <c r="AV5" s="95"/>
      <c r="AW5" s="95"/>
      <c r="AX5" s="95"/>
      <c r="AY5" s="95"/>
      <c r="AZ5" s="95"/>
      <c r="BA5" s="96"/>
      <c r="BB5" s="100" t="s">
        <v>0</v>
      </c>
      <c r="BC5" s="101"/>
      <c r="BD5" s="101"/>
      <c r="BE5" s="101"/>
      <c r="BF5" s="101"/>
      <c r="BG5" s="102"/>
      <c r="BH5" s="94" t="s">
        <v>1</v>
      </c>
      <c r="BI5" s="95"/>
      <c r="BJ5" s="95"/>
      <c r="BK5" s="95"/>
      <c r="BL5" s="95"/>
      <c r="BM5" s="95"/>
      <c r="BN5" s="89" t="s">
        <v>19</v>
      </c>
      <c r="BO5" s="89"/>
      <c r="BP5" s="90" t="s">
        <v>20</v>
      </c>
      <c r="BQ5" s="114"/>
      <c r="BR5" s="90" t="s">
        <v>21</v>
      </c>
      <c r="BS5" s="114"/>
      <c r="BT5" s="115"/>
      <c r="BU5" s="118"/>
      <c r="BV5" s="119"/>
      <c r="BW5" s="143"/>
      <c r="BX5" s="144"/>
      <c r="BY5" s="144"/>
      <c r="BZ5" s="144"/>
      <c r="CA5" s="137" t="s">
        <v>22</v>
      </c>
      <c r="CB5" s="138"/>
      <c r="CC5" s="141"/>
      <c r="CD5" s="142"/>
      <c r="CE5" s="142"/>
      <c r="CF5" s="142"/>
      <c r="CG5" s="142"/>
      <c r="CH5" s="142"/>
      <c r="CI5" s="103"/>
      <c r="CJ5" s="82"/>
      <c r="CK5" s="83"/>
    </row>
    <row r="6" spans="1:89" s="21" customFormat="1" ht="177.75" customHeight="1">
      <c r="A6" s="57"/>
      <c r="B6" s="57"/>
      <c r="C6" s="60"/>
      <c r="D6" s="60"/>
      <c r="E6" s="68"/>
      <c r="F6" s="69"/>
      <c r="G6" s="70"/>
      <c r="H6" s="77"/>
      <c r="I6" s="78"/>
      <c r="J6" s="79"/>
      <c r="K6" s="104" t="s">
        <v>23</v>
      </c>
      <c r="L6" s="105"/>
      <c r="M6" s="106"/>
      <c r="N6" s="107" t="s">
        <v>24</v>
      </c>
      <c r="O6" s="108"/>
      <c r="P6" s="109"/>
      <c r="Q6" s="107" t="s">
        <v>25</v>
      </c>
      <c r="R6" s="108"/>
      <c r="S6" s="109"/>
      <c r="T6" s="107" t="s">
        <v>26</v>
      </c>
      <c r="U6" s="108"/>
      <c r="V6" s="109"/>
      <c r="W6" s="107" t="s">
        <v>27</v>
      </c>
      <c r="X6" s="108"/>
      <c r="Y6" s="109"/>
      <c r="Z6" s="107" t="s">
        <v>28</v>
      </c>
      <c r="AA6" s="108"/>
      <c r="AB6" s="109"/>
      <c r="AC6" s="132" t="s">
        <v>29</v>
      </c>
      <c r="AD6" s="132"/>
      <c r="AE6" s="124" t="s">
        <v>30</v>
      </c>
      <c r="AF6" s="128"/>
      <c r="AG6" s="124" t="s">
        <v>31</v>
      </c>
      <c r="AH6" s="125"/>
      <c r="AI6" s="126" t="s">
        <v>32</v>
      </c>
      <c r="AJ6" s="127"/>
      <c r="AK6" s="126" t="s">
        <v>33</v>
      </c>
      <c r="AL6" s="133"/>
      <c r="AM6" s="112" t="s">
        <v>34</v>
      </c>
      <c r="AN6" s="113"/>
      <c r="AO6" s="92"/>
      <c r="AP6" s="93"/>
      <c r="AQ6" s="129" t="s">
        <v>35</v>
      </c>
      <c r="AR6" s="130"/>
      <c r="AS6" s="131"/>
      <c r="AT6" s="111" t="s">
        <v>36</v>
      </c>
      <c r="AU6" s="111"/>
      <c r="AV6" s="111" t="s">
        <v>37</v>
      </c>
      <c r="AW6" s="111"/>
      <c r="AX6" s="111" t="s">
        <v>38</v>
      </c>
      <c r="AY6" s="111"/>
      <c r="AZ6" s="111" t="s">
        <v>39</v>
      </c>
      <c r="BA6" s="111"/>
      <c r="BB6" s="111" t="s">
        <v>55</v>
      </c>
      <c r="BC6" s="111"/>
      <c r="BD6" s="100" t="s">
        <v>56</v>
      </c>
      <c r="BE6" s="101"/>
      <c r="BF6" s="111" t="s">
        <v>40</v>
      </c>
      <c r="BG6" s="111"/>
      <c r="BH6" s="110" t="s">
        <v>41</v>
      </c>
      <c r="BI6" s="101"/>
      <c r="BJ6" s="111" t="s">
        <v>42</v>
      </c>
      <c r="BK6" s="111"/>
      <c r="BL6" s="100" t="s">
        <v>57</v>
      </c>
      <c r="BM6" s="101"/>
      <c r="BN6" s="89"/>
      <c r="BO6" s="89"/>
      <c r="BP6" s="92"/>
      <c r="BQ6" s="123"/>
      <c r="BR6" s="92"/>
      <c r="BS6" s="123"/>
      <c r="BT6" s="115"/>
      <c r="BU6" s="120"/>
      <c r="BV6" s="121"/>
      <c r="BW6" s="90" t="s">
        <v>58</v>
      </c>
      <c r="BX6" s="114"/>
      <c r="BY6" s="90" t="s">
        <v>59</v>
      </c>
      <c r="BZ6" s="114"/>
      <c r="CA6" s="139"/>
      <c r="CB6" s="140"/>
      <c r="CC6" s="90" t="s">
        <v>60</v>
      </c>
      <c r="CD6" s="114"/>
      <c r="CE6" s="90" t="s">
        <v>61</v>
      </c>
      <c r="CF6" s="114"/>
      <c r="CG6" s="135" t="s">
        <v>62</v>
      </c>
      <c r="CH6" s="136"/>
      <c r="CI6" s="103"/>
      <c r="CJ6" s="84"/>
      <c r="CK6" s="85"/>
    </row>
    <row r="7" spans="1:89" s="14" customFormat="1" ht="36" customHeight="1">
      <c r="A7" s="57"/>
      <c r="B7" s="57"/>
      <c r="C7" s="60"/>
      <c r="D7" s="60"/>
      <c r="E7" s="49" t="s">
        <v>43</v>
      </c>
      <c r="F7" s="46" t="s">
        <v>64</v>
      </c>
      <c r="G7" s="45" t="s">
        <v>46</v>
      </c>
      <c r="H7" s="49" t="s">
        <v>43</v>
      </c>
      <c r="I7" s="46" t="s">
        <v>64</v>
      </c>
      <c r="J7" s="45" t="s">
        <v>46</v>
      </c>
      <c r="K7" s="49" t="s">
        <v>43</v>
      </c>
      <c r="L7" s="45" t="s">
        <v>64</v>
      </c>
      <c r="M7" s="43" t="s">
        <v>46</v>
      </c>
      <c r="N7" s="49" t="s">
        <v>43</v>
      </c>
      <c r="O7" s="45" t="s">
        <v>64</v>
      </c>
      <c r="P7" s="43" t="s">
        <v>46</v>
      </c>
      <c r="Q7" s="49" t="s">
        <v>43</v>
      </c>
      <c r="R7" s="45" t="s">
        <v>64</v>
      </c>
      <c r="S7" s="45" t="s">
        <v>46</v>
      </c>
      <c r="T7" s="49" t="s">
        <v>43</v>
      </c>
      <c r="U7" s="43" t="s">
        <v>65</v>
      </c>
      <c r="V7" s="43" t="s">
        <v>46</v>
      </c>
      <c r="W7" s="49" t="s">
        <v>43</v>
      </c>
      <c r="X7" s="45" t="s">
        <v>65</v>
      </c>
      <c r="Y7" s="43" t="s">
        <v>46</v>
      </c>
      <c r="Z7" s="49" t="s">
        <v>43</v>
      </c>
      <c r="AA7" s="45" t="s">
        <v>65</v>
      </c>
      <c r="AB7" s="45" t="s">
        <v>46</v>
      </c>
      <c r="AC7" s="49" t="s">
        <v>43</v>
      </c>
      <c r="AD7" s="43" t="s">
        <v>65</v>
      </c>
      <c r="AE7" s="49" t="s">
        <v>43</v>
      </c>
      <c r="AF7" s="43" t="s">
        <v>65</v>
      </c>
      <c r="AG7" s="49" t="s">
        <v>43</v>
      </c>
      <c r="AH7" s="43" t="s">
        <v>65</v>
      </c>
      <c r="AI7" s="49" t="s">
        <v>43</v>
      </c>
      <c r="AJ7" s="43" t="s">
        <v>65</v>
      </c>
      <c r="AK7" s="49" t="s">
        <v>43</v>
      </c>
      <c r="AL7" s="43" t="s">
        <v>65</v>
      </c>
      <c r="AM7" s="49" t="s">
        <v>43</v>
      </c>
      <c r="AN7" s="43" t="s">
        <v>65</v>
      </c>
      <c r="AO7" s="49" t="s">
        <v>43</v>
      </c>
      <c r="AP7" s="43" t="s">
        <v>65</v>
      </c>
      <c r="AQ7" s="49" t="s">
        <v>43</v>
      </c>
      <c r="AR7" s="45" t="s">
        <v>65</v>
      </c>
      <c r="AS7" s="43" t="s">
        <v>46</v>
      </c>
      <c r="AT7" s="49" t="s">
        <v>43</v>
      </c>
      <c r="AU7" s="43" t="s">
        <v>65</v>
      </c>
      <c r="AV7" s="49" t="s">
        <v>43</v>
      </c>
      <c r="AW7" s="43" t="s">
        <v>65</v>
      </c>
      <c r="AX7" s="49" t="s">
        <v>43</v>
      </c>
      <c r="AY7" s="43" t="s">
        <v>65</v>
      </c>
      <c r="AZ7" s="49" t="s">
        <v>43</v>
      </c>
      <c r="BA7" s="43" t="s">
        <v>65</v>
      </c>
      <c r="BB7" s="49" t="s">
        <v>43</v>
      </c>
      <c r="BC7" s="43" t="s">
        <v>65</v>
      </c>
      <c r="BD7" s="49" t="s">
        <v>43</v>
      </c>
      <c r="BE7" s="43" t="s">
        <v>65</v>
      </c>
      <c r="BF7" s="49" t="s">
        <v>43</v>
      </c>
      <c r="BG7" s="43" t="s">
        <v>65</v>
      </c>
      <c r="BH7" s="49" t="s">
        <v>43</v>
      </c>
      <c r="BI7" s="43" t="s">
        <v>65</v>
      </c>
      <c r="BJ7" s="49" t="s">
        <v>43</v>
      </c>
      <c r="BK7" s="43" t="s">
        <v>65</v>
      </c>
      <c r="BL7" s="49" t="s">
        <v>43</v>
      </c>
      <c r="BM7" s="43" t="s">
        <v>65</v>
      </c>
      <c r="BN7" s="49" t="s">
        <v>43</v>
      </c>
      <c r="BO7" s="43" t="s">
        <v>65</v>
      </c>
      <c r="BP7" s="49" t="s">
        <v>43</v>
      </c>
      <c r="BQ7" s="43" t="s">
        <v>65</v>
      </c>
      <c r="BR7" s="49" t="s">
        <v>43</v>
      </c>
      <c r="BS7" s="43" t="s">
        <v>65</v>
      </c>
      <c r="BT7" s="145" t="s">
        <v>9</v>
      </c>
      <c r="BU7" s="49" t="s">
        <v>43</v>
      </c>
      <c r="BV7" s="43" t="s">
        <v>65</v>
      </c>
      <c r="BW7" s="49" t="s">
        <v>43</v>
      </c>
      <c r="BX7" s="43" t="s">
        <v>65</v>
      </c>
      <c r="BY7" s="49" t="s">
        <v>43</v>
      </c>
      <c r="BZ7" s="43" t="s">
        <v>65</v>
      </c>
      <c r="CA7" s="49" t="s">
        <v>43</v>
      </c>
      <c r="CB7" s="43" t="s">
        <v>65</v>
      </c>
      <c r="CC7" s="49" t="s">
        <v>43</v>
      </c>
      <c r="CD7" s="43" t="s">
        <v>65</v>
      </c>
      <c r="CE7" s="51" t="s">
        <v>43</v>
      </c>
      <c r="CF7" s="43" t="s">
        <v>65</v>
      </c>
      <c r="CG7" s="51" t="s">
        <v>43</v>
      </c>
      <c r="CH7" s="43" t="s">
        <v>65</v>
      </c>
      <c r="CI7" s="48" t="s">
        <v>9</v>
      </c>
      <c r="CJ7" s="49" t="s">
        <v>43</v>
      </c>
      <c r="CK7" s="43" t="s">
        <v>64</v>
      </c>
    </row>
    <row r="8" spans="1:89" s="14" customFormat="1" ht="18" customHeight="1">
      <c r="A8" s="58"/>
      <c r="B8" s="58"/>
      <c r="C8" s="61"/>
      <c r="D8" s="61"/>
      <c r="E8" s="50"/>
      <c r="F8" s="47"/>
      <c r="G8" s="45"/>
      <c r="H8" s="50"/>
      <c r="I8" s="47"/>
      <c r="J8" s="45"/>
      <c r="K8" s="50"/>
      <c r="L8" s="45"/>
      <c r="M8" s="44"/>
      <c r="N8" s="50"/>
      <c r="O8" s="45"/>
      <c r="P8" s="44"/>
      <c r="Q8" s="50"/>
      <c r="R8" s="45"/>
      <c r="S8" s="45"/>
      <c r="T8" s="50"/>
      <c r="U8" s="44"/>
      <c r="V8" s="44"/>
      <c r="W8" s="50"/>
      <c r="X8" s="45"/>
      <c r="Y8" s="44"/>
      <c r="Z8" s="50"/>
      <c r="AA8" s="45"/>
      <c r="AB8" s="45"/>
      <c r="AC8" s="50"/>
      <c r="AD8" s="44"/>
      <c r="AE8" s="50"/>
      <c r="AF8" s="44"/>
      <c r="AG8" s="50"/>
      <c r="AH8" s="44"/>
      <c r="AI8" s="50"/>
      <c r="AJ8" s="44"/>
      <c r="AK8" s="50"/>
      <c r="AL8" s="44"/>
      <c r="AM8" s="50"/>
      <c r="AN8" s="44"/>
      <c r="AO8" s="50"/>
      <c r="AP8" s="44"/>
      <c r="AQ8" s="50"/>
      <c r="AR8" s="45"/>
      <c r="AS8" s="44"/>
      <c r="AT8" s="50"/>
      <c r="AU8" s="44"/>
      <c r="AV8" s="50"/>
      <c r="AW8" s="44"/>
      <c r="AX8" s="50"/>
      <c r="AY8" s="44"/>
      <c r="AZ8" s="50"/>
      <c r="BA8" s="44"/>
      <c r="BB8" s="50"/>
      <c r="BC8" s="44"/>
      <c r="BD8" s="50"/>
      <c r="BE8" s="44"/>
      <c r="BF8" s="50"/>
      <c r="BG8" s="44"/>
      <c r="BH8" s="50"/>
      <c r="BI8" s="44"/>
      <c r="BJ8" s="50"/>
      <c r="BK8" s="44"/>
      <c r="BL8" s="50"/>
      <c r="BM8" s="44"/>
      <c r="BN8" s="50"/>
      <c r="BO8" s="44"/>
      <c r="BP8" s="50"/>
      <c r="BQ8" s="44"/>
      <c r="BR8" s="50"/>
      <c r="BS8" s="44"/>
      <c r="BT8" s="145"/>
      <c r="BU8" s="50"/>
      <c r="BV8" s="44"/>
      <c r="BW8" s="50"/>
      <c r="BX8" s="44"/>
      <c r="BY8" s="50"/>
      <c r="BZ8" s="44"/>
      <c r="CA8" s="50"/>
      <c r="CB8" s="44"/>
      <c r="CC8" s="50"/>
      <c r="CD8" s="44"/>
      <c r="CE8" s="52"/>
      <c r="CF8" s="44"/>
      <c r="CG8" s="52"/>
      <c r="CH8" s="44"/>
      <c r="CI8" s="48"/>
      <c r="CJ8" s="50"/>
      <c r="CK8" s="44"/>
    </row>
    <row r="9" spans="1:89" s="18" customFormat="1" ht="15.6" customHeight="1">
      <c r="A9" s="15"/>
      <c r="B9" s="16">
        <v>1</v>
      </c>
      <c r="C9" s="17">
        <v>2</v>
      </c>
      <c r="D9" s="16">
        <v>3</v>
      </c>
      <c r="E9" s="17">
        <v>4</v>
      </c>
      <c r="F9" s="17">
        <v>6</v>
      </c>
      <c r="G9" s="17">
        <v>8</v>
      </c>
      <c r="H9" s="16">
        <v>9</v>
      </c>
      <c r="I9" s="16">
        <v>11</v>
      </c>
      <c r="J9" s="16">
        <v>13</v>
      </c>
      <c r="K9" s="17">
        <v>14</v>
      </c>
      <c r="L9" s="17">
        <v>16</v>
      </c>
      <c r="M9" s="17">
        <v>18</v>
      </c>
      <c r="N9" s="16">
        <v>19</v>
      </c>
      <c r="O9" s="16">
        <v>21</v>
      </c>
      <c r="P9" s="16">
        <v>23</v>
      </c>
      <c r="Q9" s="17">
        <v>24</v>
      </c>
      <c r="R9" s="17">
        <v>26</v>
      </c>
      <c r="S9" s="17">
        <v>28</v>
      </c>
      <c r="T9" s="16">
        <v>29</v>
      </c>
      <c r="U9" s="16">
        <v>31</v>
      </c>
      <c r="V9" s="16">
        <v>33</v>
      </c>
      <c r="W9" s="17">
        <v>34</v>
      </c>
      <c r="X9" s="17">
        <v>36</v>
      </c>
      <c r="Y9" s="17">
        <v>38</v>
      </c>
      <c r="Z9" s="16">
        <v>39</v>
      </c>
      <c r="AA9" s="16">
        <v>41</v>
      </c>
      <c r="AB9" s="16">
        <v>43</v>
      </c>
      <c r="AC9" s="17">
        <v>44</v>
      </c>
      <c r="AD9" s="17">
        <v>46</v>
      </c>
      <c r="AE9" s="16">
        <v>47</v>
      </c>
      <c r="AF9" s="16">
        <v>49</v>
      </c>
      <c r="AG9" s="17">
        <v>50</v>
      </c>
      <c r="AH9" s="17">
        <v>52</v>
      </c>
      <c r="AI9" s="16">
        <v>53</v>
      </c>
      <c r="AJ9" s="16">
        <v>55</v>
      </c>
      <c r="AK9" s="17">
        <v>56</v>
      </c>
      <c r="AL9" s="17">
        <v>58</v>
      </c>
      <c r="AM9" s="16">
        <v>59</v>
      </c>
      <c r="AN9" s="16">
        <v>61</v>
      </c>
      <c r="AO9" s="17">
        <v>62</v>
      </c>
      <c r="AP9" s="17">
        <v>64</v>
      </c>
      <c r="AQ9" s="16">
        <v>65</v>
      </c>
      <c r="AR9" s="16">
        <v>67</v>
      </c>
      <c r="AS9" s="16">
        <v>69</v>
      </c>
      <c r="AT9" s="17">
        <v>70</v>
      </c>
      <c r="AU9" s="17">
        <v>72</v>
      </c>
      <c r="AV9" s="16">
        <v>73</v>
      </c>
      <c r="AW9" s="16">
        <v>75</v>
      </c>
      <c r="AX9" s="17">
        <v>76</v>
      </c>
      <c r="AY9" s="17">
        <v>78</v>
      </c>
      <c r="AZ9" s="16">
        <v>79</v>
      </c>
      <c r="BA9" s="16">
        <v>81</v>
      </c>
      <c r="BB9" s="17">
        <v>82</v>
      </c>
      <c r="BC9" s="17">
        <v>84</v>
      </c>
      <c r="BD9" s="16">
        <v>85</v>
      </c>
      <c r="BE9" s="16">
        <v>87</v>
      </c>
      <c r="BF9" s="17">
        <v>88</v>
      </c>
      <c r="BG9" s="17">
        <v>90</v>
      </c>
      <c r="BH9" s="16">
        <v>91</v>
      </c>
      <c r="BI9" s="16">
        <v>93</v>
      </c>
      <c r="BJ9" s="17">
        <v>94</v>
      </c>
      <c r="BK9" s="17">
        <v>96</v>
      </c>
      <c r="BL9" s="16">
        <v>97</v>
      </c>
      <c r="BM9" s="16">
        <v>99</v>
      </c>
      <c r="BN9" s="17">
        <v>100</v>
      </c>
      <c r="BO9" s="17">
        <v>102</v>
      </c>
      <c r="BP9" s="16">
        <v>103</v>
      </c>
      <c r="BQ9" s="16">
        <v>105</v>
      </c>
      <c r="BR9" s="17">
        <v>106</v>
      </c>
      <c r="BS9" s="17">
        <v>108</v>
      </c>
      <c r="BT9" s="16">
        <v>109</v>
      </c>
      <c r="BU9" s="17">
        <v>110</v>
      </c>
      <c r="BV9" s="17">
        <v>112</v>
      </c>
      <c r="BW9" s="16">
        <v>113</v>
      </c>
      <c r="BX9" s="16">
        <v>115</v>
      </c>
      <c r="BY9" s="17">
        <v>116</v>
      </c>
      <c r="BZ9" s="17">
        <v>118</v>
      </c>
      <c r="CA9" s="16">
        <v>119</v>
      </c>
      <c r="CB9" s="16">
        <v>121</v>
      </c>
      <c r="CC9" s="17">
        <v>122</v>
      </c>
      <c r="CD9" s="17">
        <v>124</v>
      </c>
      <c r="CE9" s="16">
        <v>125</v>
      </c>
      <c r="CF9" s="16">
        <v>127</v>
      </c>
      <c r="CG9" s="17">
        <v>128</v>
      </c>
      <c r="CH9" s="17">
        <v>130</v>
      </c>
      <c r="CI9" s="16">
        <v>131</v>
      </c>
      <c r="CJ9" s="17">
        <v>132</v>
      </c>
      <c r="CK9" s="17">
        <v>134</v>
      </c>
    </row>
    <row r="10" spans="1:89" s="34" customFormat="1" ht="20.25" customHeight="1">
      <c r="A10" s="22">
        <v>1</v>
      </c>
      <c r="B10" s="23" t="s">
        <v>47</v>
      </c>
      <c r="C10" s="24">
        <v>303712.40360000002</v>
      </c>
      <c r="D10" s="24">
        <v>271619.96879999997</v>
      </c>
      <c r="E10" s="25">
        <f t="shared" ref="E10:F17" si="0">BU10+CJ10-CG10</f>
        <v>4229601.1999999993</v>
      </c>
      <c r="F10" s="20">
        <f t="shared" si="0"/>
        <v>2318475.0342999999</v>
      </c>
      <c r="G10" s="20">
        <f t="shared" ref="G10:G18" si="1">F10/E10*100</f>
        <v>54.815452442655832</v>
      </c>
      <c r="H10" s="20">
        <f t="shared" ref="H10:I17" si="2">N10+Q10+T10+W10+Z10+AC10+AO10+AT10+AV10+AX10+AZ10+BB10+BF10+BH10+BL10+BN10+BR10</f>
        <v>715214.5</v>
      </c>
      <c r="I10" s="20">
        <f t="shared" si="2"/>
        <v>524595.19130000006</v>
      </c>
      <c r="J10" s="20">
        <f t="shared" ref="J10:J18" si="3">I10/H10*100</f>
        <v>73.347952439442992</v>
      </c>
      <c r="K10" s="20">
        <f t="shared" ref="K10:L17" si="4">N10+T10</f>
        <v>217560</v>
      </c>
      <c r="L10" s="20">
        <f t="shared" si="4"/>
        <v>134364.6182</v>
      </c>
      <c r="M10" s="26">
        <f t="shared" ref="M10:M18" si="5">L10/K10*100</f>
        <v>61.759798768155903</v>
      </c>
      <c r="N10" s="27">
        <v>21060</v>
      </c>
      <c r="O10" s="20">
        <v>18925.055</v>
      </c>
      <c r="P10" s="26">
        <f>O10/N10*100</f>
        <v>89.862559354226022</v>
      </c>
      <c r="Q10" s="27">
        <v>18680</v>
      </c>
      <c r="R10" s="20">
        <v>10334.7683</v>
      </c>
      <c r="S10" s="26">
        <f t="shared" ref="S10:S18" si="6">R10/Q10*100</f>
        <v>55.325312098501065</v>
      </c>
      <c r="T10" s="27">
        <v>196500</v>
      </c>
      <c r="U10" s="20">
        <v>115439.5632</v>
      </c>
      <c r="V10" s="26">
        <f>U10/T10*100</f>
        <v>58.747869312977095</v>
      </c>
      <c r="W10" s="27">
        <v>40630.400000000001</v>
      </c>
      <c r="X10" s="20">
        <v>38959.656000000003</v>
      </c>
      <c r="Y10" s="26">
        <f t="shared" ref="Y10:Y18" si="7">X10/W10*100</f>
        <v>95.88794597148933</v>
      </c>
      <c r="Z10" s="28">
        <v>12700</v>
      </c>
      <c r="AA10" s="20">
        <v>9016.7000000000007</v>
      </c>
      <c r="AB10" s="26">
        <f>AA10/Z10*100</f>
        <v>70.997637795275594</v>
      </c>
      <c r="AC10" s="28">
        <v>0</v>
      </c>
      <c r="AD10" s="26">
        <v>0</v>
      </c>
      <c r="AE10" s="26">
        <v>0</v>
      </c>
      <c r="AF10" s="26">
        <v>0</v>
      </c>
      <c r="AG10" s="26">
        <v>1684126.1</v>
      </c>
      <c r="AH10" s="29">
        <v>1392807.2</v>
      </c>
      <c r="AI10" s="29">
        <v>0</v>
      </c>
      <c r="AJ10" s="29">
        <v>0</v>
      </c>
      <c r="AK10" s="20">
        <v>15169.4</v>
      </c>
      <c r="AL10" s="41">
        <v>12135.5</v>
      </c>
      <c r="AM10" s="26">
        <v>0</v>
      </c>
      <c r="AN10" s="26">
        <v>0</v>
      </c>
      <c r="AO10" s="26">
        <v>0</v>
      </c>
      <c r="AP10" s="26">
        <v>0</v>
      </c>
      <c r="AQ10" s="20">
        <f t="shared" ref="AQ10:AR17" si="8">AT10+AV10+AX10+AZ10</f>
        <v>228086</v>
      </c>
      <c r="AR10" s="20">
        <f t="shared" si="8"/>
        <v>192545.9234</v>
      </c>
      <c r="AS10" s="26">
        <f t="shared" ref="AS10:AS18" si="9">AR10/AQ10*100</f>
        <v>84.418124479363044</v>
      </c>
      <c r="AT10" s="27">
        <v>91000</v>
      </c>
      <c r="AU10" s="29">
        <v>65904.37</v>
      </c>
      <c r="AV10" s="26">
        <v>0</v>
      </c>
      <c r="AW10" s="20">
        <v>0</v>
      </c>
      <c r="AX10" s="26">
        <v>130496</v>
      </c>
      <c r="AY10" s="20">
        <v>119831.15</v>
      </c>
      <c r="AZ10" s="27">
        <v>6590</v>
      </c>
      <c r="BA10" s="20">
        <v>6810.4034000000001</v>
      </c>
      <c r="BB10" s="26">
        <v>0</v>
      </c>
      <c r="BC10" s="26">
        <v>0</v>
      </c>
      <c r="BD10" s="26">
        <v>7473.3</v>
      </c>
      <c r="BE10" s="26">
        <v>4608.55</v>
      </c>
      <c r="BF10" s="27">
        <v>0</v>
      </c>
      <c r="BG10" s="26">
        <v>0</v>
      </c>
      <c r="BH10" s="27">
        <v>180558.1</v>
      </c>
      <c r="BI10" s="26">
        <v>115297.8474</v>
      </c>
      <c r="BJ10" s="26">
        <v>100000</v>
      </c>
      <c r="BK10" s="26">
        <v>92734.628400000001</v>
      </c>
      <c r="BL10" s="27">
        <v>10000</v>
      </c>
      <c r="BM10" s="26">
        <v>15597.386</v>
      </c>
      <c r="BN10" s="26">
        <v>5000</v>
      </c>
      <c r="BO10" s="26">
        <v>7631.2920000000004</v>
      </c>
      <c r="BP10" s="26">
        <v>30000</v>
      </c>
      <c r="BQ10" s="26">
        <v>26502.731</v>
      </c>
      <c r="BR10" s="26">
        <v>2000</v>
      </c>
      <c r="BS10" s="26">
        <v>847</v>
      </c>
      <c r="BT10" s="26">
        <v>0</v>
      </c>
      <c r="BU10" s="20">
        <f t="shared" ref="BU10:BU17" si="10">N10+Q10+T10+W10+Z10+AC10+AE10+AG10+AI10+AK10+AM10+AO10+AT10+AV10+AX10+AZ10+BB10+BD10+BF10+BH10+BL10+BN10+BP10+BR10</f>
        <v>2451983.2999999998</v>
      </c>
      <c r="BV10" s="20">
        <f t="shared" ref="BV10:BV17" si="11">O10+R10+U10+X10+AA10+AD10+AF10+AH10+AJ10+AL10+AN10+AP10+AU10+AW10+AY10+BA10+BC10+BE10+BG10+BI10+BM10+BO10+BQ10+BS10+BT10</f>
        <v>1960649.1722999997</v>
      </c>
      <c r="BW10" s="26">
        <v>0</v>
      </c>
      <c r="BX10" s="26">
        <v>0</v>
      </c>
      <c r="BY10" s="19">
        <v>1306662.7</v>
      </c>
      <c r="BZ10" s="19">
        <v>16172.172</v>
      </c>
      <c r="CA10" s="19">
        <v>0</v>
      </c>
      <c r="CB10" s="19">
        <v>0</v>
      </c>
      <c r="CC10" s="19">
        <v>470955.2</v>
      </c>
      <c r="CD10" s="19">
        <v>341653.69</v>
      </c>
      <c r="CE10" s="19">
        <v>0</v>
      </c>
      <c r="CF10" s="19">
        <v>0</v>
      </c>
      <c r="CG10" s="19">
        <v>58416.4</v>
      </c>
      <c r="CH10" s="42">
        <v>0</v>
      </c>
      <c r="CI10" s="26">
        <v>0</v>
      </c>
      <c r="CJ10" s="20">
        <f t="shared" ref="CJ10:CJ17" si="12">BW10+BY10+CA10+CC10+CE10+CG10</f>
        <v>1836034.2999999998</v>
      </c>
      <c r="CK10" s="20">
        <f t="shared" ref="CK10:CK17" si="13">BX10+BZ10+CB10+CD10+CF10+CH10+CI10</f>
        <v>357825.86200000002</v>
      </c>
    </row>
    <row r="11" spans="1:89" s="34" customFormat="1" ht="20.25" customHeight="1">
      <c r="A11" s="22">
        <v>2</v>
      </c>
      <c r="B11" s="23" t="s">
        <v>48</v>
      </c>
      <c r="C11" s="24">
        <v>39364.335400000004</v>
      </c>
      <c r="D11" s="24">
        <v>47202.154900000001</v>
      </c>
      <c r="E11" s="25">
        <f t="shared" si="0"/>
        <v>1252414.1499999999</v>
      </c>
      <c r="F11" s="20">
        <f t="shared" si="0"/>
        <v>820365.61019999988</v>
      </c>
      <c r="G11" s="20">
        <f t="shared" si="1"/>
        <v>65.502742060204284</v>
      </c>
      <c r="H11" s="20">
        <f t="shared" si="2"/>
        <v>444880.2</v>
      </c>
      <c r="I11" s="20">
        <f t="shared" si="2"/>
        <v>336924.94020000001</v>
      </c>
      <c r="J11" s="20">
        <f t="shared" si="3"/>
        <v>75.733858283645802</v>
      </c>
      <c r="K11" s="20">
        <f t="shared" si="4"/>
        <v>89000</v>
      </c>
      <c r="L11" s="20">
        <f t="shared" si="4"/>
        <v>73163.971400000009</v>
      </c>
      <c r="M11" s="26">
        <f t="shared" si="5"/>
        <v>82.206709438202253</v>
      </c>
      <c r="N11" s="27">
        <v>7000</v>
      </c>
      <c r="O11" s="20">
        <v>6958.1863999999996</v>
      </c>
      <c r="P11" s="26">
        <f>O11/N11*100</f>
        <v>99.402662857142857</v>
      </c>
      <c r="Q11" s="27">
        <v>1000</v>
      </c>
      <c r="R11" s="20">
        <v>709.89179999999999</v>
      </c>
      <c r="S11" s="26">
        <f t="shared" si="6"/>
        <v>70.98917999999999</v>
      </c>
      <c r="T11" s="27">
        <v>82000</v>
      </c>
      <c r="U11" s="20">
        <v>66205.785000000003</v>
      </c>
      <c r="V11" s="26">
        <f>U11/T11*100</f>
        <v>80.738762195121964</v>
      </c>
      <c r="W11" s="27">
        <v>11430.2</v>
      </c>
      <c r="X11" s="20">
        <v>7196.95</v>
      </c>
      <c r="Y11" s="26">
        <f t="shared" si="7"/>
        <v>62.964340081538374</v>
      </c>
      <c r="Z11" s="28">
        <v>800</v>
      </c>
      <c r="AA11" s="20">
        <v>440.1</v>
      </c>
      <c r="AB11" s="26">
        <f>AA11/Z11*100</f>
        <v>55.012499999999996</v>
      </c>
      <c r="AC11" s="28">
        <v>0</v>
      </c>
      <c r="AD11" s="26">
        <v>0</v>
      </c>
      <c r="AE11" s="26">
        <v>0</v>
      </c>
      <c r="AF11" s="26">
        <v>0</v>
      </c>
      <c r="AG11" s="20">
        <v>188528.3</v>
      </c>
      <c r="AH11" s="29">
        <v>157862.9</v>
      </c>
      <c r="AI11" s="29">
        <v>0</v>
      </c>
      <c r="AJ11" s="29">
        <v>0</v>
      </c>
      <c r="AK11" s="20">
        <v>3267</v>
      </c>
      <c r="AL11" s="41">
        <v>2613.8000000000002</v>
      </c>
      <c r="AM11" s="26">
        <v>0</v>
      </c>
      <c r="AN11" s="26">
        <v>0</v>
      </c>
      <c r="AO11" s="26">
        <v>0</v>
      </c>
      <c r="AP11" s="26">
        <v>0</v>
      </c>
      <c r="AQ11" s="20">
        <f t="shared" si="8"/>
        <v>126500</v>
      </c>
      <c r="AR11" s="20">
        <f t="shared" si="8"/>
        <v>118254.85399999999</v>
      </c>
      <c r="AS11" s="26">
        <f t="shared" si="9"/>
        <v>93.482098023715409</v>
      </c>
      <c r="AT11" s="27">
        <v>11000</v>
      </c>
      <c r="AU11" s="29">
        <v>9115.3240000000005</v>
      </c>
      <c r="AV11" s="26">
        <v>0</v>
      </c>
      <c r="AW11" s="20">
        <v>0</v>
      </c>
      <c r="AX11" s="26">
        <v>109000</v>
      </c>
      <c r="AY11" s="20">
        <v>106725.704</v>
      </c>
      <c r="AZ11" s="27">
        <v>6500</v>
      </c>
      <c r="BA11" s="20">
        <v>2413.826</v>
      </c>
      <c r="BB11" s="26">
        <v>0</v>
      </c>
      <c r="BC11" s="26">
        <v>0</v>
      </c>
      <c r="BD11" s="26">
        <v>3664.5</v>
      </c>
      <c r="BE11" s="26">
        <v>1666.47</v>
      </c>
      <c r="BF11" s="30">
        <v>0</v>
      </c>
      <c r="BG11" s="26">
        <v>0</v>
      </c>
      <c r="BH11" s="27">
        <v>7150</v>
      </c>
      <c r="BI11" s="26">
        <v>1912</v>
      </c>
      <c r="BJ11" s="26">
        <v>0</v>
      </c>
      <c r="BK11" s="26">
        <v>0</v>
      </c>
      <c r="BL11" s="27">
        <v>4000</v>
      </c>
      <c r="BM11" s="26">
        <v>8628.2829999999994</v>
      </c>
      <c r="BN11" s="26">
        <v>7000</v>
      </c>
      <c r="BO11" s="26">
        <v>6484</v>
      </c>
      <c r="BP11" s="26">
        <v>0</v>
      </c>
      <c r="BQ11" s="26">
        <v>0</v>
      </c>
      <c r="BR11" s="26">
        <v>198000</v>
      </c>
      <c r="BS11" s="26">
        <v>120134.89</v>
      </c>
      <c r="BT11" s="26">
        <v>0</v>
      </c>
      <c r="BU11" s="20">
        <f t="shared" si="10"/>
        <v>640340</v>
      </c>
      <c r="BV11" s="20">
        <f t="shared" si="11"/>
        <v>499068.11019999994</v>
      </c>
      <c r="BW11" s="26">
        <v>0</v>
      </c>
      <c r="BX11" s="26">
        <v>0</v>
      </c>
      <c r="BY11" s="19">
        <v>112074.15</v>
      </c>
      <c r="BZ11" s="19">
        <v>0</v>
      </c>
      <c r="CA11" s="19">
        <v>0</v>
      </c>
      <c r="CB11" s="19">
        <v>0</v>
      </c>
      <c r="CC11" s="19">
        <v>500000</v>
      </c>
      <c r="CD11" s="19">
        <v>321297.5</v>
      </c>
      <c r="CE11" s="19">
        <v>0</v>
      </c>
      <c r="CF11" s="19">
        <v>0</v>
      </c>
      <c r="CG11" s="19">
        <v>90000</v>
      </c>
      <c r="CH11" s="42">
        <v>21624.05</v>
      </c>
      <c r="CI11" s="26">
        <v>0</v>
      </c>
      <c r="CJ11" s="20">
        <f t="shared" si="12"/>
        <v>702074.15</v>
      </c>
      <c r="CK11" s="20">
        <f t="shared" si="13"/>
        <v>342921.55</v>
      </c>
    </row>
    <row r="12" spans="1:89" s="34" customFormat="1" ht="20.25" customHeight="1">
      <c r="A12" s="22">
        <v>3</v>
      </c>
      <c r="B12" s="23" t="s">
        <v>49</v>
      </c>
      <c r="C12" s="24">
        <v>18141.042600000001</v>
      </c>
      <c r="D12" s="24">
        <v>146045.40040000001</v>
      </c>
      <c r="E12" s="25">
        <f t="shared" si="0"/>
        <v>1536462.419</v>
      </c>
      <c r="F12" s="20">
        <f t="shared" si="0"/>
        <v>1065829.3195</v>
      </c>
      <c r="G12" s="20">
        <f t="shared" si="1"/>
        <v>69.369045823697434</v>
      </c>
      <c r="H12" s="20">
        <f t="shared" si="2"/>
        <v>250240</v>
      </c>
      <c r="I12" s="20">
        <f t="shared" si="2"/>
        <v>172614.26250000001</v>
      </c>
      <c r="J12" s="20">
        <f t="shared" si="3"/>
        <v>68.979484694693099</v>
      </c>
      <c r="K12" s="20">
        <f t="shared" si="4"/>
        <v>85900</v>
      </c>
      <c r="L12" s="20">
        <f t="shared" si="4"/>
        <v>67538.13</v>
      </c>
      <c r="M12" s="26">
        <f t="shared" si="5"/>
        <v>78.624132712456358</v>
      </c>
      <c r="N12" s="27">
        <v>13300</v>
      </c>
      <c r="O12" s="20">
        <v>8442.2870000000003</v>
      </c>
      <c r="P12" s="26">
        <f>O12/N12*100</f>
        <v>63.475842105263155</v>
      </c>
      <c r="Q12" s="27">
        <v>23000</v>
      </c>
      <c r="R12" s="20">
        <v>10128.683499999999</v>
      </c>
      <c r="S12" s="26">
        <f t="shared" si="6"/>
        <v>44.037754347826088</v>
      </c>
      <c r="T12" s="27">
        <v>72600</v>
      </c>
      <c r="U12" s="20">
        <v>59095.843000000001</v>
      </c>
      <c r="V12" s="26">
        <f>U12/T12*100</f>
        <v>81.39923278236914</v>
      </c>
      <c r="W12" s="27">
        <v>13590</v>
      </c>
      <c r="X12" s="20">
        <v>11400.224</v>
      </c>
      <c r="Y12" s="26">
        <f t="shared" si="7"/>
        <v>83.886857983811623</v>
      </c>
      <c r="Z12" s="28">
        <v>7000</v>
      </c>
      <c r="AA12" s="20">
        <v>5549.8</v>
      </c>
      <c r="AB12" s="26">
        <f>AA12/Z12*100</f>
        <v>79.282857142857139</v>
      </c>
      <c r="AC12" s="28">
        <v>0</v>
      </c>
      <c r="AD12" s="26">
        <v>0</v>
      </c>
      <c r="AE12" s="26">
        <v>0</v>
      </c>
      <c r="AF12" s="26">
        <v>0</v>
      </c>
      <c r="AG12" s="20">
        <v>754751</v>
      </c>
      <c r="AH12" s="29">
        <v>683527.2</v>
      </c>
      <c r="AI12" s="29">
        <v>0</v>
      </c>
      <c r="AJ12" s="29">
        <v>0</v>
      </c>
      <c r="AK12" s="20">
        <v>9602.5</v>
      </c>
      <c r="AL12" s="41">
        <v>6721.2</v>
      </c>
      <c r="AM12" s="26">
        <v>0</v>
      </c>
      <c r="AN12" s="26">
        <v>0</v>
      </c>
      <c r="AO12" s="26">
        <v>0</v>
      </c>
      <c r="AP12" s="26">
        <v>0</v>
      </c>
      <c r="AQ12" s="20">
        <f t="shared" si="8"/>
        <v>30500</v>
      </c>
      <c r="AR12" s="20">
        <f t="shared" si="8"/>
        <v>22593.465</v>
      </c>
      <c r="AS12" s="26">
        <f t="shared" si="9"/>
        <v>74.076934426229514</v>
      </c>
      <c r="AT12" s="27">
        <v>7500</v>
      </c>
      <c r="AU12" s="29">
        <v>2912.92</v>
      </c>
      <c r="AV12" s="26">
        <v>0</v>
      </c>
      <c r="AW12" s="20">
        <v>0</v>
      </c>
      <c r="AX12" s="26">
        <v>5000</v>
      </c>
      <c r="AY12" s="20">
        <v>4236.28</v>
      </c>
      <c r="AZ12" s="27">
        <v>18000</v>
      </c>
      <c r="BA12" s="20">
        <v>15444.264999999999</v>
      </c>
      <c r="BB12" s="26">
        <v>0</v>
      </c>
      <c r="BC12" s="26">
        <v>0</v>
      </c>
      <c r="BD12" s="26">
        <v>3419.7</v>
      </c>
      <c r="BE12" s="26">
        <v>2775.134</v>
      </c>
      <c r="BF12" s="30">
        <v>0</v>
      </c>
      <c r="BG12" s="26">
        <v>0</v>
      </c>
      <c r="BH12" s="27">
        <v>88850</v>
      </c>
      <c r="BI12" s="26">
        <v>45658.584999999999</v>
      </c>
      <c r="BJ12" s="26">
        <v>50000</v>
      </c>
      <c r="BK12" s="26">
        <v>34326.105000000003</v>
      </c>
      <c r="BL12" s="27">
        <v>250</v>
      </c>
      <c r="BM12" s="26">
        <v>1220.72</v>
      </c>
      <c r="BN12" s="26">
        <v>1150</v>
      </c>
      <c r="BO12" s="26">
        <v>5260</v>
      </c>
      <c r="BP12" s="26">
        <v>0</v>
      </c>
      <c r="BQ12" s="26">
        <v>0</v>
      </c>
      <c r="BR12" s="26">
        <v>0</v>
      </c>
      <c r="BS12" s="26">
        <v>3264.6550000000002</v>
      </c>
      <c r="BT12" s="26">
        <v>0</v>
      </c>
      <c r="BU12" s="20">
        <f t="shared" si="10"/>
        <v>1018013.2</v>
      </c>
      <c r="BV12" s="20">
        <f t="shared" si="11"/>
        <v>865637.79649999994</v>
      </c>
      <c r="BW12" s="26">
        <v>0</v>
      </c>
      <c r="BX12" s="26">
        <v>0</v>
      </c>
      <c r="BY12" s="19">
        <v>428449.21899999998</v>
      </c>
      <c r="BZ12" s="19">
        <v>200191.52299999999</v>
      </c>
      <c r="CA12" s="19">
        <v>0</v>
      </c>
      <c r="CB12" s="19">
        <v>0</v>
      </c>
      <c r="CC12" s="19">
        <v>90000</v>
      </c>
      <c r="CD12" s="19">
        <v>0</v>
      </c>
      <c r="CE12" s="19">
        <v>0</v>
      </c>
      <c r="CF12" s="19">
        <v>0</v>
      </c>
      <c r="CG12" s="19">
        <v>0</v>
      </c>
      <c r="CH12" s="42">
        <v>0</v>
      </c>
      <c r="CI12" s="26">
        <v>0</v>
      </c>
      <c r="CJ12" s="20">
        <f t="shared" si="12"/>
        <v>518449.21899999998</v>
      </c>
      <c r="CK12" s="20">
        <f t="shared" si="13"/>
        <v>200191.52299999999</v>
      </c>
    </row>
    <row r="13" spans="1:89" s="34" customFormat="1" ht="20.25" customHeight="1">
      <c r="A13" s="22">
        <v>4</v>
      </c>
      <c r="B13" s="23" t="s">
        <v>50</v>
      </c>
      <c r="C13" s="24">
        <v>13776.241099999999</v>
      </c>
      <c r="D13" s="24">
        <v>7268.3901999999998</v>
      </c>
      <c r="E13" s="25">
        <f t="shared" si="0"/>
        <v>235166.23199999999</v>
      </c>
      <c r="F13" s="20">
        <f t="shared" si="0"/>
        <v>173062.09949999998</v>
      </c>
      <c r="G13" s="20">
        <f t="shared" si="1"/>
        <v>73.591390238374004</v>
      </c>
      <c r="H13" s="20">
        <f t="shared" si="2"/>
        <v>49450</v>
      </c>
      <c r="I13" s="20">
        <f t="shared" si="2"/>
        <v>26819.199499999995</v>
      </c>
      <c r="J13" s="20">
        <f t="shared" si="3"/>
        <v>54.234983822042459</v>
      </c>
      <c r="K13" s="20">
        <f t="shared" si="4"/>
        <v>9000</v>
      </c>
      <c r="L13" s="20">
        <f t="shared" si="4"/>
        <v>6757.4420999999993</v>
      </c>
      <c r="M13" s="26">
        <f t="shared" si="5"/>
        <v>75.082689999999999</v>
      </c>
      <c r="N13" s="27">
        <v>500</v>
      </c>
      <c r="O13" s="20">
        <v>388.8811</v>
      </c>
      <c r="P13" s="26">
        <f>O13/N13*100</f>
        <v>77.776219999999995</v>
      </c>
      <c r="Q13" s="27">
        <v>14750</v>
      </c>
      <c r="R13" s="20">
        <v>4813.4399999999996</v>
      </c>
      <c r="S13" s="26">
        <f t="shared" si="6"/>
        <v>32.633491525423722</v>
      </c>
      <c r="T13" s="27">
        <v>8500</v>
      </c>
      <c r="U13" s="20">
        <v>6368.5609999999997</v>
      </c>
      <c r="V13" s="26">
        <f>U13/T13*100</f>
        <v>74.924247058823525</v>
      </c>
      <c r="W13" s="27">
        <v>1200</v>
      </c>
      <c r="X13" s="20">
        <v>333.3</v>
      </c>
      <c r="Y13" s="26">
        <f t="shared" si="7"/>
        <v>27.774999999999999</v>
      </c>
      <c r="Z13" s="28">
        <v>0</v>
      </c>
      <c r="AA13" s="20">
        <v>0</v>
      </c>
      <c r="AB13" s="26">
        <v>0</v>
      </c>
      <c r="AC13" s="28">
        <v>0</v>
      </c>
      <c r="AD13" s="26">
        <v>0</v>
      </c>
      <c r="AE13" s="26">
        <v>0</v>
      </c>
      <c r="AF13" s="26">
        <v>0</v>
      </c>
      <c r="AG13" s="20">
        <v>167661</v>
      </c>
      <c r="AH13" s="29">
        <v>144945.4</v>
      </c>
      <c r="AI13" s="29">
        <v>0</v>
      </c>
      <c r="AJ13" s="29">
        <v>0</v>
      </c>
      <c r="AK13" s="20">
        <v>0</v>
      </c>
      <c r="AL13" s="41">
        <v>0</v>
      </c>
      <c r="AM13" s="26">
        <v>0</v>
      </c>
      <c r="AN13" s="26">
        <v>0</v>
      </c>
      <c r="AO13" s="26">
        <v>0</v>
      </c>
      <c r="AP13" s="26">
        <v>0</v>
      </c>
      <c r="AQ13" s="20">
        <f t="shared" si="8"/>
        <v>8500</v>
      </c>
      <c r="AR13" s="20">
        <f t="shared" si="8"/>
        <v>4014.1329999999998</v>
      </c>
      <c r="AS13" s="26">
        <f t="shared" si="9"/>
        <v>47.225094117647053</v>
      </c>
      <c r="AT13" s="27">
        <v>8500</v>
      </c>
      <c r="AU13" s="29">
        <v>4014.1329999999998</v>
      </c>
      <c r="AV13" s="26">
        <v>0</v>
      </c>
      <c r="AW13" s="20">
        <v>0</v>
      </c>
      <c r="AX13" s="26">
        <v>0</v>
      </c>
      <c r="AY13" s="20">
        <v>0</v>
      </c>
      <c r="AZ13" s="27">
        <v>0</v>
      </c>
      <c r="BA13" s="20">
        <v>0</v>
      </c>
      <c r="BB13" s="26">
        <v>0</v>
      </c>
      <c r="BC13" s="26">
        <v>0</v>
      </c>
      <c r="BD13" s="26">
        <v>0</v>
      </c>
      <c r="BE13" s="26">
        <v>0</v>
      </c>
      <c r="BF13" s="30">
        <v>200</v>
      </c>
      <c r="BG13" s="26">
        <v>262</v>
      </c>
      <c r="BH13" s="27">
        <v>8000</v>
      </c>
      <c r="BI13" s="26">
        <v>1364.9</v>
      </c>
      <c r="BJ13" s="26">
        <v>2300</v>
      </c>
      <c r="BK13" s="26">
        <v>537.70000000000005</v>
      </c>
      <c r="BL13" s="27">
        <v>0</v>
      </c>
      <c r="BM13" s="26">
        <v>0</v>
      </c>
      <c r="BN13" s="26">
        <v>0</v>
      </c>
      <c r="BO13" s="26">
        <v>375.95940000000002</v>
      </c>
      <c r="BP13" s="26">
        <v>0</v>
      </c>
      <c r="BQ13" s="26">
        <v>1297.5</v>
      </c>
      <c r="BR13" s="26">
        <v>7800</v>
      </c>
      <c r="BS13" s="26">
        <v>8898.0249999999996</v>
      </c>
      <c r="BT13" s="26">
        <v>0</v>
      </c>
      <c r="BU13" s="20">
        <f t="shared" si="10"/>
        <v>217111</v>
      </c>
      <c r="BV13" s="20">
        <f t="shared" si="11"/>
        <v>173062.09949999998</v>
      </c>
      <c r="BW13" s="26">
        <v>0</v>
      </c>
      <c r="BX13" s="26">
        <v>0</v>
      </c>
      <c r="BY13" s="19">
        <v>18055.232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42">
        <v>0</v>
      </c>
      <c r="CI13" s="26">
        <v>0</v>
      </c>
      <c r="CJ13" s="20">
        <f t="shared" si="12"/>
        <v>18055.232</v>
      </c>
      <c r="CK13" s="20">
        <f t="shared" si="13"/>
        <v>0</v>
      </c>
    </row>
    <row r="14" spans="1:89" s="34" customFormat="1" ht="20.25" customHeight="1">
      <c r="A14" s="22">
        <v>5</v>
      </c>
      <c r="B14" s="23" t="s">
        <v>51</v>
      </c>
      <c r="C14" s="24">
        <v>14834.415499999999</v>
      </c>
      <c r="D14" s="24">
        <v>16908.109199999999</v>
      </c>
      <c r="E14" s="25">
        <f t="shared" si="0"/>
        <v>199441.90000000002</v>
      </c>
      <c r="F14" s="20">
        <f t="shared" si="0"/>
        <v>147183.3186</v>
      </c>
      <c r="G14" s="20">
        <f t="shared" si="1"/>
        <v>73.797591479022202</v>
      </c>
      <c r="H14" s="20">
        <f t="shared" si="2"/>
        <v>64842.7</v>
      </c>
      <c r="I14" s="20">
        <f t="shared" si="2"/>
        <v>35292.518599999996</v>
      </c>
      <c r="J14" s="20">
        <f t="shared" si="3"/>
        <v>54.427897974637077</v>
      </c>
      <c r="K14" s="20">
        <f t="shared" si="4"/>
        <v>13697</v>
      </c>
      <c r="L14" s="20">
        <f t="shared" si="4"/>
        <v>10669.6546</v>
      </c>
      <c r="M14" s="26">
        <f t="shared" si="5"/>
        <v>77.897748412061034</v>
      </c>
      <c r="N14" s="27">
        <v>0</v>
      </c>
      <c r="O14" s="20">
        <v>45.608600000000003</v>
      </c>
      <c r="P14" s="26">
        <v>0</v>
      </c>
      <c r="Q14" s="27">
        <v>25701.7</v>
      </c>
      <c r="R14" s="20">
        <v>11138.6</v>
      </c>
      <c r="S14" s="26">
        <f t="shared" si="6"/>
        <v>43.337989315881828</v>
      </c>
      <c r="T14" s="27">
        <v>13697</v>
      </c>
      <c r="U14" s="20">
        <v>10624.046</v>
      </c>
      <c r="V14" s="26">
        <f>U14/T14*100</f>
        <v>77.564766007154844</v>
      </c>
      <c r="W14" s="27">
        <v>574</v>
      </c>
      <c r="X14" s="20">
        <v>105.3</v>
      </c>
      <c r="Y14" s="26">
        <f t="shared" si="7"/>
        <v>18.344947735191639</v>
      </c>
      <c r="Z14" s="28">
        <v>0</v>
      </c>
      <c r="AA14" s="20">
        <v>0</v>
      </c>
      <c r="AB14" s="26">
        <v>0</v>
      </c>
      <c r="AC14" s="28">
        <v>0</v>
      </c>
      <c r="AD14" s="26">
        <v>0</v>
      </c>
      <c r="AE14" s="26">
        <v>0</v>
      </c>
      <c r="AF14" s="26">
        <v>0</v>
      </c>
      <c r="AG14" s="20">
        <v>134599.20000000001</v>
      </c>
      <c r="AH14" s="20">
        <v>111890.8</v>
      </c>
      <c r="AI14" s="29">
        <v>0</v>
      </c>
      <c r="AJ14" s="29">
        <v>0</v>
      </c>
      <c r="AK14" s="20">
        <v>0</v>
      </c>
      <c r="AL14" s="41">
        <v>0</v>
      </c>
      <c r="AM14" s="26">
        <v>0</v>
      </c>
      <c r="AN14" s="26">
        <v>0</v>
      </c>
      <c r="AO14" s="26">
        <v>0</v>
      </c>
      <c r="AP14" s="26">
        <v>0</v>
      </c>
      <c r="AQ14" s="20">
        <f t="shared" si="8"/>
        <v>10000</v>
      </c>
      <c r="AR14" s="20">
        <f t="shared" si="8"/>
        <v>6726.3649999999998</v>
      </c>
      <c r="AS14" s="26">
        <f t="shared" si="9"/>
        <v>67.263649999999998</v>
      </c>
      <c r="AT14" s="27">
        <v>8200</v>
      </c>
      <c r="AU14" s="29">
        <v>5226.0649999999996</v>
      </c>
      <c r="AV14" s="26">
        <v>0</v>
      </c>
      <c r="AW14" s="20">
        <v>0</v>
      </c>
      <c r="AX14" s="26">
        <v>1800</v>
      </c>
      <c r="AY14" s="20">
        <v>1500.3</v>
      </c>
      <c r="AZ14" s="27">
        <v>0</v>
      </c>
      <c r="BA14" s="20">
        <v>0</v>
      </c>
      <c r="BB14" s="26">
        <v>0</v>
      </c>
      <c r="BC14" s="26">
        <v>0</v>
      </c>
      <c r="BD14" s="26">
        <v>0</v>
      </c>
      <c r="BE14" s="26">
        <v>0</v>
      </c>
      <c r="BF14" s="30">
        <v>0</v>
      </c>
      <c r="BG14" s="26">
        <v>0</v>
      </c>
      <c r="BH14" s="27">
        <v>7870</v>
      </c>
      <c r="BI14" s="26">
        <v>2150.0720000000001</v>
      </c>
      <c r="BJ14" s="26">
        <v>2700</v>
      </c>
      <c r="BK14" s="26">
        <v>1576.2</v>
      </c>
      <c r="BL14" s="27">
        <v>0</v>
      </c>
      <c r="BM14" s="26">
        <v>587.74199999999996</v>
      </c>
      <c r="BN14" s="26">
        <v>0</v>
      </c>
      <c r="BO14" s="26">
        <v>500</v>
      </c>
      <c r="BP14" s="26">
        <v>0</v>
      </c>
      <c r="BQ14" s="26">
        <v>0</v>
      </c>
      <c r="BR14" s="26">
        <v>7000</v>
      </c>
      <c r="BS14" s="26">
        <v>3414.7849999999999</v>
      </c>
      <c r="BT14" s="26">
        <v>0</v>
      </c>
      <c r="BU14" s="20">
        <f t="shared" si="10"/>
        <v>199441.90000000002</v>
      </c>
      <c r="BV14" s="20">
        <f t="shared" si="11"/>
        <v>147183.3186</v>
      </c>
      <c r="BW14" s="26">
        <v>0</v>
      </c>
      <c r="BX14" s="26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>
        <v>0</v>
      </c>
      <c r="CH14" s="42">
        <v>0</v>
      </c>
      <c r="CI14" s="26">
        <v>0</v>
      </c>
      <c r="CJ14" s="20">
        <f t="shared" si="12"/>
        <v>0</v>
      </c>
      <c r="CK14" s="20">
        <f t="shared" si="13"/>
        <v>0</v>
      </c>
    </row>
    <row r="15" spans="1:89" s="34" customFormat="1" ht="20.25" customHeight="1">
      <c r="A15" s="22">
        <v>6</v>
      </c>
      <c r="B15" s="23" t="s">
        <v>52</v>
      </c>
      <c r="C15" s="24">
        <v>154237.16200000001</v>
      </c>
      <c r="D15" s="24">
        <v>168312.1525</v>
      </c>
      <c r="E15" s="25">
        <f t="shared" si="0"/>
        <v>1858604.7959999999</v>
      </c>
      <c r="F15" s="20">
        <f t="shared" si="0"/>
        <v>961860.2844</v>
      </c>
      <c r="G15" s="20">
        <f t="shared" si="1"/>
        <v>51.751737995622825</v>
      </c>
      <c r="H15" s="20">
        <f t="shared" si="2"/>
        <v>374321.02999999997</v>
      </c>
      <c r="I15" s="20">
        <f t="shared" si="2"/>
        <v>197347.24539999999</v>
      </c>
      <c r="J15" s="20">
        <f t="shared" si="3"/>
        <v>52.721388750185902</v>
      </c>
      <c r="K15" s="20">
        <f t="shared" si="4"/>
        <v>110065.333</v>
      </c>
      <c r="L15" s="20">
        <f t="shared" si="4"/>
        <v>59402.974000000002</v>
      </c>
      <c r="M15" s="26">
        <f t="shared" si="5"/>
        <v>53.970648505647098</v>
      </c>
      <c r="N15" s="27">
        <v>110065.333</v>
      </c>
      <c r="O15" s="20">
        <v>59402.974000000002</v>
      </c>
      <c r="P15" s="26">
        <f>O15/N15*100</f>
        <v>53.970648505647098</v>
      </c>
      <c r="Q15" s="27">
        <v>80967.194000000003</v>
      </c>
      <c r="R15" s="20">
        <v>36986.564100000003</v>
      </c>
      <c r="S15" s="26">
        <f t="shared" si="6"/>
        <v>45.68092615386918</v>
      </c>
      <c r="T15" s="27">
        <v>0</v>
      </c>
      <c r="U15" s="20">
        <v>0</v>
      </c>
      <c r="V15" s="26">
        <v>0</v>
      </c>
      <c r="W15" s="27">
        <v>16358.77</v>
      </c>
      <c r="X15" s="20">
        <v>11416.89</v>
      </c>
      <c r="Y15" s="26">
        <f t="shared" si="7"/>
        <v>69.790638293710344</v>
      </c>
      <c r="Z15" s="28">
        <v>5000</v>
      </c>
      <c r="AA15" s="20">
        <v>3123.8</v>
      </c>
      <c r="AB15" s="26">
        <f>AA15/Z15*100</f>
        <v>62.475999999999999</v>
      </c>
      <c r="AC15" s="28">
        <v>0</v>
      </c>
      <c r="AD15" s="26">
        <v>0</v>
      </c>
      <c r="AE15" s="26">
        <v>0</v>
      </c>
      <c r="AF15" s="26">
        <v>0</v>
      </c>
      <c r="AG15" s="20">
        <v>916309.8</v>
      </c>
      <c r="AH15" s="29">
        <v>760957.5</v>
      </c>
      <c r="AI15" s="29">
        <v>0</v>
      </c>
      <c r="AJ15" s="29">
        <v>0</v>
      </c>
      <c r="AK15" s="20">
        <v>5403.5069999999996</v>
      </c>
      <c r="AL15" s="41">
        <v>3202.855</v>
      </c>
      <c r="AM15" s="26">
        <v>0</v>
      </c>
      <c r="AN15" s="26">
        <v>0</v>
      </c>
      <c r="AO15" s="26">
        <v>0</v>
      </c>
      <c r="AP15" s="26">
        <v>0</v>
      </c>
      <c r="AQ15" s="20">
        <f t="shared" si="8"/>
        <v>52043.903000000006</v>
      </c>
      <c r="AR15" s="20">
        <f t="shared" si="8"/>
        <v>27012.218400000002</v>
      </c>
      <c r="AS15" s="26">
        <f t="shared" si="9"/>
        <v>51.902752950715467</v>
      </c>
      <c r="AT15" s="27">
        <v>47851.493000000002</v>
      </c>
      <c r="AU15" s="29">
        <v>22602.878400000001</v>
      </c>
      <c r="AV15" s="26">
        <v>0</v>
      </c>
      <c r="AW15" s="20">
        <v>0</v>
      </c>
      <c r="AX15" s="26">
        <v>0</v>
      </c>
      <c r="AY15" s="20">
        <v>0</v>
      </c>
      <c r="AZ15" s="27">
        <v>4192.41</v>
      </c>
      <c r="BA15" s="20">
        <v>4409.34</v>
      </c>
      <c r="BB15" s="26">
        <v>0</v>
      </c>
      <c r="BC15" s="26">
        <v>0</v>
      </c>
      <c r="BD15" s="26">
        <v>3475.3</v>
      </c>
      <c r="BE15" s="26">
        <v>2432.6759999999999</v>
      </c>
      <c r="BF15" s="30">
        <v>5587.51</v>
      </c>
      <c r="BG15" s="26">
        <v>4069.04</v>
      </c>
      <c r="BH15" s="27">
        <v>102739.92</v>
      </c>
      <c r="BI15" s="26">
        <v>54571.358899999999</v>
      </c>
      <c r="BJ15" s="26">
        <v>54898.42</v>
      </c>
      <c r="BK15" s="26">
        <v>37223.767899999999</v>
      </c>
      <c r="BL15" s="27">
        <v>0</v>
      </c>
      <c r="BM15" s="26">
        <v>0</v>
      </c>
      <c r="BN15" s="26">
        <v>1500</v>
      </c>
      <c r="BO15" s="26">
        <v>706</v>
      </c>
      <c r="BP15" s="26">
        <v>0</v>
      </c>
      <c r="BQ15" s="26">
        <v>0</v>
      </c>
      <c r="BR15" s="26">
        <v>58.4</v>
      </c>
      <c r="BS15" s="26">
        <v>58.4</v>
      </c>
      <c r="BT15" s="26">
        <v>0</v>
      </c>
      <c r="BU15" s="20">
        <f t="shared" si="10"/>
        <v>1299509.6369999999</v>
      </c>
      <c r="BV15" s="20">
        <f t="shared" si="11"/>
        <v>963940.27639999997</v>
      </c>
      <c r="BW15" s="26">
        <v>0</v>
      </c>
      <c r="BX15" s="26">
        <v>0</v>
      </c>
      <c r="BY15" s="19">
        <v>552902.90899999999</v>
      </c>
      <c r="BZ15" s="19">
        <v>-6897.2420000000002</v>
      </c>
      <c r="CA15" s="19">
        <v>0</v>
      </c>
      <c r="CB15" s="19">
        <v>0</v>
      </c>
      <c r="CC15" s="19">
        <v>6192.25</v>
      </c>
      <c r="CD15" s="19">
        <v>4817.25</v>
      </c>
      <c r="CE15" s="19">
        <v>0</v>
      </c>
      <c r="CF15" s="19">
        <v>0</v>
      </c>
      <c r="CG15" s="19">
        <v>271626.34850000002</v>
      </c>
      <c r="CH15" s="42">
        <v>7811.9171999999999</v>
      </c>
      <c r="CI15" s="26">
        <v>0</v>
      </c>
      <c r="CJ15" s="20">
        <f t="shared" si="12"/>
        <v>830721.50750000007</v>
      </c>
      <c r="CK15" s="20">
        <f t="shared" si="13"/>
        <v>5731.9251999999997</v>
      </c>
    </row>
    <row r="16" spans="1:89" s="40" customFormat="1" ht="20.25" customHeight="1">
      <c r="A16" s="22">
        <v>7</v>
      </c>
      <c r="B16" s="23" t="s">
        <v>53</v>
      </c>
      <c r="C16" s="24">
        <v>127076.1002</v>
      </c>
      <c r="D16" s="24">
        <v>57119.0798</v>
      </c>
      <c r="E16" s="25">
        <f t="shared" si="0"/>
        <v>322397.00199999998</v>
      </c>
      <c r="F16" s="24">
        <f t="shared" si="0"/>
        <v>258189.84900000005</v>
      </c>
      <c r="G16" s="24">
        <f t="shared" si="1"/>
        <v>80.084444767882829</v>
      </c>
      <c r="H16" s="24">
        <f t="shared" si="2"/>
        <v>167498.79999999999</v>
      </c>
      <c r="I16" s="24">
        <f t="shared" si="2"/>
        <v>105807.947</v>
      </c>
      <c r="J16" s="24">
        <f t="shared" si="3"/>
        <v>63.169376138814137</v>
      </c>
      <c r="K16" s="24">
        <f t="shared" si="4"/>
        <v>9519</v>
      </c>
      <c r="L16" s="24">
        <f t="shared" si="4"/>
        <v>2516.1</v>
      </c>
      <c r="M16" s="32">
        <f t="shared" si="5"/>
        <v>26.432398361172392</v>
      </c>
      <c r="N16" s="36">
        <v>9519</v>
      </c>
      <c r="O16" s="20">
        <v>2516.1</v>
      </c>
      <c r="P16" s="32">
        <f>O16/N16*100</f>
        <v>26.432398361172392</v>
      </c>
      <c r="Q16" s="36">
        <v>25294.3</v>
      </c>
      <c r="R16" s="20">
        <v>5346.2179999999998</v>
      </c>
      <c r="S16" s="32">
        <f t="shared" si="6"/>
        <v>21.136058321440007</v>
      </c>
      <c r="T16" s="36">
        <v>0</v>
      </c>
      <c r="U16" s="20">
        <v>0</v>
      </c>
      <c r="V16" s="32">
        <v>0</v>
      </c>
      <c r="W16" s="36">
        <v>860</v>
      </c>
      <c r="X16" s="20">
        <v>484.166</v>
      </c>
      <c r="Y16" s="32">
        <f t="shared" si="7"/>
        <v>56.298372093023254</v>
      </c>
      <c r="Z16" s="37">
        <v>0</v>
      </c>
      <c r="AA16" s="20">
        <v>0</v>
      </c>
      <c r="AB16" s="32">
        <v>0</v>
      </c>
      <c r="AC16" s="37">
        <v>0</v>
      </c>
      <c r="AD16" s="32">
        <v>0</v>
      </c>
      <c r="AE16" s="32">
        <v>0</v>
      </c>
      <c r="AF16" s="32">
        <v>0</v>
      </c>
      <c r="AG16" s="24">
        <v>21974.6</v>
      </c>
      <c r="AH16" s="38">
        <v>19458.3</v>
      </c>
      <c r="AI16" s="38">
        <v>0</v>
      </c>
      <c r="AJ16" s="38">
        <v>0</v>
      </c>
      <c r="AK16" s="24">
        <v>0</v>
      </c>
      <c r="AL16" s="41">
        <v>0</v>
      </c>
      <c r="AM16" s="32">
        <v>0</v>
      </c>
      <c r="AN16" s="32">
        <v>0</v>
      </c>
      <c r="AO16" s="32">
        <v>0</v>
      </c>
      <c r="AP16" s="32">
        <v>0</v>
      </c>
      <c r="AQ16" s="24">
        <f t="shared" si="8"/>
        <v>129845.5</v>
      </c>
      <c r="AR16" s="20">
        <f t="shared" si="8"/>
        <v>95916.963000000003</v>
      </c>
      <c r="AS16" s="32">
        <f t="shared" si="9"/>
        <v>73.870070968959268</v>
      </c>
      <c r="AT16" s="36">
        <v>129845.5</v>
      </c>
      <c r="AU16" s="38">
        <v>95661.963000000003</v>
      </c>
      <c r="AV16" s="32">
        <v>0</v>
      </c>
      <c r="AW16" s="24">
        <v>0</v>
      </c>
      <c r="AX16" s="32">
        <v>0</v>
      </c>
      <c r="AY16" s="24">
        <v>0</v>
      </c>
      <c r="AZ16" s="36">
        <v>0</v>
      </c>
      <c r="BA16" s="24">
        <v>255</v>
      </c>
      <c r="BB16" s="32">
        <v>0</v>
      </c>
      <c r="BC16" s="32">
        <v>0</v>
      </c>
      <c r="BD16" s="32">
        <v>0</v>
      </c>
      <c r="BE16" s="32">
        <v>0</v>
      </c>
      <c r="BF16" s="39">
        <v>0</v>
      </c>
      <c r="BG16" s="32">
        <v>0</v>
      </c>
      <c r="BH16" s="36">
        <v>1980</v>
      </c>
      <c r="BI16" s="32">
        <v>517.5</v>
      </c>
      <c r="BJ16" s="32">
        <v>1400</v>
      </c>
      <c r="BK16" s="32">
        <v>239.5</v>
      </c>
      <c r="BL16" s="36">
        <v>0</v>
      </c>
      <c r="BM16" s="26">
        <v>0</v>
      </c>
      <c r="BN16" s="32">
        <v>0</v>
      </c>
      <c r="BO16" s="26">
        <v>0</v>
      </c>
      <c r="BP16" s="32">
        <v>0</v>
      </c>
      <c r="BQ16" s="32">
        <v>0</v>
      </c>
      <c r="BR16" s="32">
        <v>0</v>
      </c>
      <c r="BS16" s="32">
        <v>1027</v>
      </c>
      <c r="BT16" s="32">
        <v>0</v>
      </c>
      <c r="BU16" s="24">
        <f t="shared" si="10"/>
        <v>189473.4</v>
      </c>
      <c r="BV16" s="24">
        <f t="shared" si="11"/>
        <v>125266.247</v>
      </c>
      <c r="BW16" s="32">
        <v>0</v>
      </c>
      <c r="BX16" s="32">
        <v>0</v>
      </c>
      <c r="BY16" s="35">
        <v>132923.60200000001</v>
      </c>
      <c r="BZ16" s="35">
        <v>132923.60200000001</v>
      </c>
      <c r="CA16" s="35">
        <v>0</v>
      </c>
      <c r="CB16" s="35">
        <v>0</v>
      </c>
      <c r="CC16" s="35">
        <v>0</v>
      </c>
      <c r="CD16" s="19">
        <v>0</v>
      </c>
      <c r="CE16" s="35">
        <v>0</v>
      </c>
      <c r="CF16" s="35">
        <v>0</v>
      </c>
      <c r="CG16" s="35">
        <v>30100</v>
      </c>
      <c r="CH16" s="42">
        <v>30100</v>
      </c>
      <c r="CI16" s="32">
        <v>0</v>
      </c>
      <c r="CJ16" s="24">
        <f t="shared" si="12"/>
        <v>163023.60200000001</v>
      </c>
      <c r="CK16" s="24">
        <f t="shared" si="13"/>
        <v>163023.60200000001</v>
      </c>
    </row>
    <row r="17" spans="1:89" s="34" customFormat="1" ht="20.25" customHeight="1">
      <c r="A17" s="22">
        <v>8</v>
      </c>
      <c r="B17" s="23" t="s">
        <v>54</v>
      </c>
      <c r="C17" s="24">
        <v>35959.138200000001</v>
      </c>
      <c r="D17" s="24">
        <v>3870.1495</v>
      </c>
      <c r="E17" s="25">
        <f t="shared" si="0"/>
        <v>1352299.7439999999</v>
      </c>
      <c r="F17" s="20">
        <f t="shared" si="0"/>
        <v>614422.66300000006</v>
      </c>
      <c r="G17" s="20">
        <f t="shared" si="1"/>
        <v>45.435390025482405</v>
      </c>
      <c r="H17" s="20">
        <f t="shared" si="2"/>
        <v>272327</v>
      </c>
      <c r="I17" s="20">
        <f t="shared" si="2"/>
        <v>173483.022</v>
      </c>
      <c r="J17" s="20">
        <f t="shared" si="3"/>
        <v>63.703937545671195</v>
      </c>
      <c r="K17" s="20">
        <f t="shared" si="4"/>
        <v>73497</v>
      </c>
      <c r="L17" s="20">
        <f t="shared" si="4"/>
        <v>43593.687699999995</v>
      </c>
      <c r="M17" s="26">
        <f t="shared" si="5"/>
        <v>59.313560689551949</v>
      </c>
      <c r="N17" s="27">
        <v>4097</v>
      </c>
      <c r="O17" s="20">
        <v>2699.6673999999998</v>
      </c>
      <c r="P17" s="26">
        <f>O17/N17*100</f>
        <v>65.893761288747868</v>
      </c>
      <c r="Q17" s="27">
        <v>6000</v>
      </c>
      <c r="R17" s="20">
        <v>2868.1215999999999</v>
      </c>
      <c r="S17" s="26">
        <f t="shared" si="6"/>
        <v>47.802026666666663</v>
      </c>
      <c r="T17" s="27">
        <v>69400</v>
      </c>
      <c r="U17" s="20">
        <v>40894.020299999996</v>
      </c>
      <c r="V17" s="26">
        <f>U17/T17*100</f>
        <v>58.925101296829965</v>
      </c>
      <c r="W17" s="27">
        <v>12730</v>
      </c>
      <c r="X17" s="20">
        <v>6824.8</v>
      </c>
      <c r="Y17" s="26">
        <f t="shared" si="7"/>
        <v>53.611940298507463</v>
      </c>
      <c r="Z17" s="28">
        <v>3300</v>
      </c>
      <c r="AA17" s="20">
        <v>2448.5</v>
      </c>
      <c r="AB17" s="26">
        <f>AA17/Z17*100</f>
        <v>74.196969696969688</v>
      </c>
      <c r="AC17" s="28">
        <v>0</v>
      </c>
      <c r="AD17" s="26">
        <v>0</v>
      </c>
      <c r="AE17" s="26">
        <v>0</v>
      </c>
      <c r="AF17" s="26">
        <v>0</v>
      </c>
      <c r="AG17" s="20">
        <v>281337.8</v>
      </c>
      <c r="AH17" s="29">
        <v>252383.7</v>
      </c>
      <c r="AI17" s="29">
        <v>0</v>
      </c>
      <c r="AJ17" s="29">
        <v>0</v>
      </c>
      <c r="AK17" s="20">
        <v>5601</v>
      </c>
      <c r="AL17" s="41">
        <v>4480.8</v>
      </c>
      <c r="AM17" s="26">
        <v>0</v>
      </c>
      <c r="AN17" s="26">
        <v>0</v>
      </c>
      <c r="AO17" s="26">
        <v>0</v>
      </c>
      <c r="AP17" s="26">
        <v>0</v>
      </c>
      <c r="AQ17" s="20">
        <f t="shared" si="8"/>
        <v>80700</v>
      </c>
      <c r="AR17" s="20">
        <f t="shared" si="8"/>
        <v>61228.2428</v>
      </c>
      <c r="AS17" s="26">
        <f t="shared" si="9"/>
        <v>75.871428500619572</v>
      </c>
      <c r="AT17" s="27">
        <v>79700</v>
      </c>
      <c r="AU17" s="29">
        <v>60070.576800000003</v>
      </c>
      <c r="AV17" s="26">
        <v>0</v>
      </c>
      <c r="AW17" s="20">
        <v>0</v>
      </c>
      <c r="AX17" s="26">
        <v>0</v>
      </c>
      <c r="AY17" s="20">
        <v>0</v>
      </c>
      <c r="AZ17" s="27">
        <v>1000</v>
      </c>
      <c r="BA17" s="20">
        <v>1157.6659999999999</v>
      </c>
      <c r="BB17" s="26">
        <v>0</v>
      </c>
      <c r="BC17" s="26">
        <v>0</v>
      </c>
      <c r="BD17" s="26">
        <v>5396.75</v>
      </c>
      <c r="BE17" s="26">
        <v>3831.913</v>
      </c>
      <c r="BF17" s="30">
        <v>0</v>
      </c>
      <c r="BG17" s="26">
        <v>0</v>
      </c>
      <c r="BH17" s="27">
        <v>74600</v>
      </c>
      <c r="BI17" s="26">
        <v>42606.8609</v>
      </c>
      <c r="BJ17" s="26">
        <v>51000</v>
      </c>
      <c r="BK17" s="26">
        <v>35773.350899999998</v>
      </c>
      <c r="BL17" s="27">
        <v>500</v>
      </c>
      <c r="BM17" s="26">
        <v>1054.32</v>
      </c>
      <c r="BN17" s="26">
        <v>1000</v>
      </c>
      <c r="BO17" s="26">
        <v>709.88900000000001</v>
      </c>
      <c r="BP17" s="26">
        <v>81251.8</v>
      </c>
      <c r="BQ17" s="26">
        <v>30000</v>
      </c>
      <c r="BR17" s="26">
        <v>20000</v>
      </c>
      <c r="BS17" s="26">
        <v>12148.6</v>
      </c>
      <c r="BT17" s="26">
        <v>0</v>
      </c>
      <c r="BU17" s="20">
        <f t="shared" si="10"/>
        <v>645914.35000000009</v>
      </c>
      <c r="BV17" s="20">
        <f t="shared" si="11"/>
        <v>464179.43500000006</v>
      </c>
      <c r="BW17" s="26">
        <v>0</v>
      </c>
      <c r="BX17" s="26">
        <v>0</v>
      </c>
      <c r="BY17" s="19">
        <v>496705.25599999999</v>
      </c>
      <c r="BZ17" s="19">
        <v>42846.731</v>
      </c>
      <c r="CA17" s="19">
        <v>0</v>
      </c>
      <c r="CB17" s="19">
        <v>0</v>
      </c>
      <c r="CC17" s="19">
        <v>209680.13800000001</v>
      </c>
      <c r="CD17" s="19">
        <v>107396.497</v>
      </c>
      <c r="CE17" s="19">
        <v>0</v>
      </c>
      <c r="CF17" s="19">
        <v>0</v>
      </c>
      <c r="CG17" s="19">
        <v>0</v>
      </c>
      <c r="CH17" s="42">
        <v>0</v>
      </c>
      <c r="CI17" s="26">
        <v>0</v>
      </c>
      <c r="CJ17" s="20">
        <f t="shared" si="12"/>
        <v>706385.39399999997</v>
      </c>
      <c r="CK17" s="20">
        <f t="shared" si="13"/>
        <v>150243.228</v>
      </c>
    </row>
    <row r="18" spans="1:89" s="33" customFormat="1" ht="18.75" customHeight="1">
      <c r="A18" s="22"/>
      <c r="B18" s="31" t="s">
        <v>44</v>
      </c>
      <c r="C18" s="20">
        <f>SUM(C10:C17)</f>
        <v>707100.83860000002</v>
      </c>
      <c r="D18" s="20">
        <f>SUM(D10:D17)</f>
        <v>718345.4053000001</v>
      </c>
      <c r="E18" s="25">
        <f>BU18+CJ18-CG18</f>
        <v>10986387.443</v>
      </c>
      <c r="F18" s="20">
        <f>SUM(F10:F17)</f>
        <v>6359388.1784999995</v>
      </c>
      <c r="G18" s="20">
        <f t="shared" si="1"/>
        <v>57.884251866175504</v>
      </c>
      <c r="H18" s="20">
        <f>SUM(H10:H17)</f>
        <v>2338774.23</v>
      </c>
      <c r="I18" s="20">
        <f>SUM(I10:I17)</f>
        <v>1572884.3265</v>
      </c>
      <c r="J18" s="20">
        <f t="shared" si="3"/>
        <v>67.252508015705303</v>
      </c>
      <c r="K18" s="24">
        <f>SUM(K10:K17)</f>
        <v>608238.33299999998</v>
      </c>
      <c r="L18" s="24">
        <f>SUM(L10:L17)</f>
        <v>398006.57799999998</v>
      </c>
      <c r="M18" s="26">
        <f t="shared" si="5"/>
        <v>65.435957651159754</v>
      </c>
      <c r="N18" s="24">
        <f>SUM(N10:N17)</f>
        <v>165541.33299999998</v>
      </c>
      <c r="O18" s="24">
        <f>SUM(O10:O17)</f>
        <v>99378.759500000015</v>
      </c>
      <c r="P18" s="26">
        <f>O18/N18*100</f>
        <v>60.032595907633549</v>
      </c>
      <c r="Q18" s="24">
        <f>SUM(Q10:Q17)</f>
        <v>195393.19399999999</v>
      </c>
      <c r="R18" s="24">
        <f>SUM(R10:R17)</f>
        <v>82326.287299999996</v>
      </c>
      <c r="S18" s="26">
        <f t="shared" si="6"/>
        <v>42.133651441308643</v>
      </c>
      <c r="T18" s="24">
        <f>SUM(T10:T17)</f>
        <v>442697</v>
      </c>
      <c r="U18" s="24">
        <f>SUM(U10:U17)</f>
        <v>298627.81849999999</v>
      </c>
      <c r="V18" s="26">
        <f>U18/T18*100</f>
        <v>67.456481182388856</v>
      </c>
      <c r="W18" s="24">
        <f>SUM(W10:W17)</f>
        <v>97373.37000000001</v>
      </c>
      <c r="X18" s="24">
        <f>SUM(X10:X17)</f>
        <v>76721.286000000007</v>
      </c>
      <c r="Y18" s="26">
        <f t="shared" si="7"/>
        <v>78.790829566646408</v>
      </c>
      <c r="Z18" s="24">
        <f>SUM(Z10:Z17)</f>
        <v>28800</v>
      </c>
      <c r="AA18" s="24">
        <f>SUM(AA10:AA17)</f>
        <v>20578.900000000001</v>
      </c>
      <c r="AB18" s="26">
        <f>AA18/Z18*100</f>
        <v>71.454513888888897</v>
      </c>
      <c r="AC18" s="24">
        <f>SUM(AC10:AC17)</f>
        <v>0</v>
      </c>
      <c r="AD18" s="32">
        <v>0</v>
      </c>
      <c r="AE18" s="24">
        <f t="shared" ref="AE18:AK18" si="14">SUM(AE10:AE17)</f>
        <v>0</v>
      </c>
      <c r="AF18" s="24">
        <f t="shared" si="14"/>
        <v>0</v>
      </c>
      <c r="AG18" s="24">
        <f t="shared" si="14"/>
        <v>4149287.8000000003</v>
      </c>
      <c r="AH18" s="24">
        <f t="shared" si="14"/>
        <v>3523832.9999999995</v>
      </c>
      <c r="AI18" s="24">
        <f t="shared" si="14"/>
        <v>0</v>
      </c>
      <c r="AJ18" s="24">
        <f t="shared" si="14"/>
        <v>0</v>
      </c>
      <c r="AK18" s="24">
        <f t="shared" si="14"/>
        <v>39043.406999999999</v>
      </c>
      <c r="AL18" s="24">
        <f t="shared" ref="AL18:AP18" si="15">SUM(AL10:AL17)</f>
        <v>29154.154999999999</v>
      </c>
      <c r="AM18" s="24">
        <f t="shared" si="15"/>
        <v>0</v>
      </c>
      <c r="AN18" s="24">
        <f t="shared" si="15"/>
        <v>0</v>
      </c>
      <c r="AO18" s="24">
        <f t="shared" si="15"/>
        <v>0</v>
      </c>
      <c r="AP18" s="24">
        <f t="shared" si="15"/>
        <v>0</v>
      </c>
      <c r="AQ18" s="24">
        <f>SUM(AQ10:AQ17)</f>
        <v>666175.40299999993</v>
      </c>
      <c r="AR18" s="24">
        <f>SUM(AR10:AR17)</f>
        <v>528292.16460000002</v>
      </c>
      <c r="AS18" s="26">
        <f t="shared" si="9"/>
        <v>79.302262170132991</v>
      </c>
      <c r="AT18" s="24">
        <f t="shared" ref="AT18:BF18" si="16">SUM(AT10:AT17)</f>
        <v>383596.99300000002</v>
      </c>
      <c r="AU18" s="24">
        <f t="shared" si="16"/>
        <v>265508.23019999999</v>
      </c>
      <c r="AV18" s="24">
        <f t="shared" si="16"/>
        <v>0</v>
      </c>
      <c r="AW18" s="24">
        <f t="shared" si="16"/>
        <v>0</v>
      </c>
      <c r="AX18" s="24">
        <f t="shared" si="16"/>
        <v>246296</v>
      </c>
      <c r="AY18" s="24">
        <f t="shared" si="16"/>
        <v>232293.43399999998</v>
      </c>
      <c r="AZ18" s="24">
        <f t="shared" si="16"/>
        <v>36282.410000000003</v>
      </c>
      <c r="BA18" s="24">
        <f t="shared" si="16"/>
        <v>30490.500400000001</v>
      </c>
      <c r="BB18" s="24">
        <f t="shared" si="16"/>
        <v>0</v>
      </c>
      <c r="BC18" s="24">
        <f t="shared" si="16"/>
        <v>0</v>
      </c>
      <c r="BD18" s="24">
        <f t="shared" si="16"/>
        <v>23429.55</v>
      </c>
      <c r="BE18" s="24">
        <f t="shared" si="16"/>
        <v>15314.743</v>
      </c>
      <c r="BF18" s="24">
        <f t="shared" si="16"/>
        <v>5787.51</v>
      </c>
      <c r="BG18" s="24">
        <f t="shared" ref="BG18:BK18" si="17">SUM(BG10:BG17)</f>
        <v>4331.04</v>
      </c>
      <c r="BH18" s="24">
        <f t="shared" si="17"/>
        <v>471748.01999999996</v>
      </c>
      <c r="BI18" s="35">
        <f t="shared" si="17"/>
        <v>264079.12419999996</v>
      </c>
      <c r="BJ18" s="24">
        <f t="shared" si="17"/>
        <v>262298.42</v>
      </c>
      <c r="BK18" s="24">
        <f t="shared" si="17"/>
        <v>202411.25219999999</v>
      </c>
      <c r="BL18" s="24">
        <f t="shared" ref="BL18:BU18" si="18">SUM(BL10:BL17)</f>
        <v>14750</v>
      </c>
      <c r="BM18" s="24">
        <f t="shared" si="18"/>
        <v>27088.451000000001</v>
      </c>
      <c r="BN18" s="24">
        <f t="shared" si="18"/>
        <v>15650</v>
      </c>
      <c r="BO18" s="24">
        <f t="shared" si="18"/>
        <v>21667.1404</v>
      </c>
      <c r="BP18" s="24">
        <f t="shared" si="18"/>
        <v>111251.8</v>
      </c>
      <c r="BQ18" s="24">
        <f t="shared" si="18"/>
        <v>57800.231</v>
      </c>
      <c r="BR18" s="24">
        <f t="shared" si="18"/>
        <v>234858.4</v>
      </c>
      <c r="BS18" s="24">
        <f t="shared" si="18"/>
        <v>149793.35500000001</v>
      </c>
      <c r="BT18" s="24">
        <f t="shared" si="18"/>
        <v>0</v>
      </c>
      <c r="BU18" s="24">
        <f t="shared" si="18"/>
        <v>6661786.7870000005</v>
      </c>
      <c r="BV18" s="24">
        <f>SUM(BV10:BV17)</f>
        <v>5198986.4555000011</v>
      </c>
      <c r="BW18" s="24">
        <f>SUM(BW10:BW17)</f>
        <v>0</v>
      </c>
      <c r="BX18" s="24">
        <f>SUM(BX10:BX17)</f>
        <v>0</v>
      </c>
      <c r="BY18" s="24">
        <f>SUM(BY10:BY17)</f>
        <v>3047773.068</v>
      </c>
      <c r="BZ18" s="19">
        <f t="shared" ref="BZ18:CD18" si="19">SUM(BZ10:BZ17)</f>
        <v>385236.78599999996</v>
      </c>
      <c r="CA18" s="24">
        <f t="shared" si="19"/>
        <v>0</v>
      </c>
      <c r="CB18" s="24">
        <f t="shared" si="19"/>
        <v>0</v>
      </c>
      <c r="CC18" s="24">
        <f t="shared" si="19"/>
        <v>1276827.588</v>
      </c>
      <c r="CD18" s="24">
        <f t="shared" si="19"/>
        <v>775164.93699999992</v>
      </c>
      <c r="CE18" s="24">
        <f t="shared" ref="CE18:CK18" si="20">SUM(CE10:CE17)</f>
        <v>0</v>
      </c>
      <c r="CF18" s="24">
        <f t="shared" si="20"/>
        <v>0</v>
      </c>
      <c r="CG18" s="24">
        <f t="shared" si="20"/>
        <v>450142.74849999999</v>
      </c>
      <c r="CH18" s="24">
        <f t="shared" si="20"/>
        <v>59535.967199999999</v>
      </c>
      <c r="CI18" s="24">
        <f t="shared" si="20"/>
        <v>0</v>
      </c>
      <c r="CJ18" s="24">
        <f t="shared" si="20"/>
        <v>4774743.4045000002</v>
      </c>
      <c r="CK18" s="24">
        <f t="shared" si="20"/>
        <v>1219937.6902000001</v>
      </c>
    </row>
    <row r="19" spans="1:89" ht="14.25" customHeight="1">
      <c r="E19" s="12"/>
    </row>
    <row r="20" spans="1:89" s="10" customFormat="1">
      <c r="B20" s="1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</row>
    <row r="21" spans="1:89"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AH21" s="10"/>
    </row>
    <row r="22" spans="1:89">
      <c r="AG22" s="10"/>
    </row>
  </sheetData>
  <protectedRanges>
    <protectedRange sqref="C17" name="Range1_1"/>
    <protectedRange sqref="AL10:AL17" name="Range4"/>
    <protectedRange sqref="CH10:CH17" name="Range6"/>
  </protectedRanges>
  <mergeCells count="142">
    <mergeCell ref="CG6:CH6"/>
    <mergeCell ref="CA5:CB6"/>
    <mergeCell ref="CC5:CH5"/>
    <mergeCell ref="AV7:AV8"/>
    <mergeCell ref="AT7:AT8"/>
    <mergeCell ref="BW5:BZ5"/>
    <mergeCell ref="BH7:BH8"/>
    <mergeCell ref="AZ7:AZ8"/>
    <mergeCell ref="BB7:BB8"/>
    <mergeCell ref="CC6:CD6"/>
    <mergeCell ref="BN7:BN8"/>
    <mergeCell ref="BL7:BL8"/>
    <mergeCell ref="BT7:BT8"/>
    <mergeCell ref="BU7:BU8"/>
    <mergeCell ref="BD7:BD8"/>
    <mergeCell ref="AX6:AY6"/>
    <mergeCell ref="AT6:AU6"/>
    <mergeCell ref="CE6:CF6"/>
    <mergeCell ref="C20:R21"/>
    <mergeCell ref="CC7:CC8"/>
    <mergeCell ref="BP7:BP8"/>
    <mergeCell ref="CA7:CA8"/>
    <mergeCell ref="BR7:BR8"/>
    <mergeCell ref="BY7:BY8"/>
    <mergeCell ref="BF7:BF8"/>
    <mergeCell ref="BJ7:BJ8"/>
    <mergeCell ref="AC7:AC8"/>
    <mergeCell ref="AQ7:AQ8"/>
    <mergeCell ref="AO7:AO8"/>
    <mergeCell ref="AK7:AK8"/>
    <mergeCell ref="W7:W8"/>
    <mergeCell ref="K7:K8"/>
    <mergeCell ref="Z7:Z8"/>
    <mergeCell ref="AE7:AE8"/>
    <mergeCell ref="AM7:AM8"/>
    <mergeCell ref="Q6:S6"/>
    <mergeCell ref="N7:N8"/>
    <mergeCell ref="Q7:Q8"/>
    <mergeCell ref="T7:T8"/>
    <mergeCell ref="AG7:AG8"/>
    <mergeCell ref="AI7:AI8"/>
    <mergeCell ref="BR5:BS6"/>
    <mergeCell ref="BP5:BQ6"/>
    <mergeCell ref="AZ6:BA6"/>
    <mergeCell ref="AV6:AW6"/>
    <mergeCell ref="AG6:AH6"/>
    <mergeCell ref="AI6:AJ6"/>
    <mergeCell ref="AE6:AF6"/>
    <mergeCell ref="AQ6:AS6"/>
    <mergeCell ref="T6:V6"/>
    <mergeCell ref="W6:Y6"/>
    <mergeCell ref="Z6:AB6"/>
    <mergeCell ref="AC6:AD6"/>
    <mergeCell ref="AK6:AL6"/>
    <mergeCell ref="CJ4:CK6"/>
    <mergeCell ref="K5:AD5"/>
    <mergeCell ref="AE5:AN5"/>
    <mergeCell ref="AO5:AP6"/>
    <mergeCell ref="AQ5:BA5"/>
    <mergeCell ref="K4:BS4"/>
    <mergeCell ref="BB5:BG5"/>
    <mergeCell ref="BH5:BM5"/>
    <mergeCell ref="BN5:BO6"/>
    <mergeCell ref="CI4:CI6"/>
    <mergeCell ref="K6:M6"/>
    <mergeCell ref="N6:P6"/>
    <mergeCell ref="BH6:BI6"/>
    <mergeCell ref="BB6:BC6"/>
    <mergeCell ref="BD6:BE6"/>
    <mergeCell ref="BF6:BG6"/>
    <mergeCell ref="AM6:AN6"/>
    <mergeCell ref="BJ6:BK6"/>
    <mergeCell ref="BL6:BM6"/>
    <mergeCell ref="BW6:BX6"/>
    <mergeCell ref="BY6:BZ6"/>
    <mergeCell ref="BT4:BT6"/>
    <mergeCell ref="BU4:BV6"/>
    <mergeCell ref="BW4:CH4"/>
    <mergeCell ref="C1:J1"/>
    <mergeCell ref="C2:J2"/>
    <mergeCell ref="N2:O2"/>
    <mergeCell ref="I3:K3"/>
    <mergeCell ref="H7:H8"/>
    <mergeCell ref="A4:A8"/>
    <mergeCell ref="B4:B8"/>
    <mergeCell ref="C4:C8"/>
    <mergeCell ref="D4:D8"/>
    <mergeCell ref="E7:E8"/>
    <mergeCell ref="E4:G6"/>
    <mergeCell ref="H4:J6"/>
    <mergeCell ref="CI7:CI8"/>
    <mergeCell ref="CJ7:CJ8"/>
    <mergeCell ref="CE7:CE8"/>
    <mergeCell ref="CG7:CG8"/>
    <mergeCell ref="BW7:BW8"/>
    <mergeCell ref="AX7:AX8"/>
    <mergeCell ref="CD7:CD8"/>
    <mergeCell ref="CB7:CB8"/>
    <mergeCell ref="BZ7:BZ8"/>
    <mergeCell ref="BX7:BX8"/>
    <mergeCell ref="BV7:BV8"/>
    <mergeCell ref="CF7:CF8"/>
    <mergeCell ref="CH7:CH8"/>
    <mergeCell ref="CK7:CK8"/>
    <mergeCell ref="F7:F8"/>
    <mergeCell ref="G7:G8"/>
    <mergeCell ref="I7:I8"/>
    <mergeCell ref="J7:J8"/>
    <mergeCell ref="L7:L8"/>
    <mergeCell ref="M7:M8"/>
    <mergeCell ref="O7:O8"/>
    <mergeCell ref="P7:P8"/>
    <mergeCell ref="R7:R8"/>
    <mergeCell ref="S7:S8"/>
    <mergeCell ref="U7:U8"/>
    <mergeCell ref="V7:V8"/>
    <mergeCell ref="X7:X8"/>
    <mergeCell ref="Y7:Y8"/>
    <mergeCell ref="AA7:AA8"/>
    <mergeCell ref="AB7:AB8"/>
    <mergeCell ref="AD7:AD8"/>
    <mergeCell ref="AF7:AF8"/>
    <mergeCell ref="AH7:AH8"/>
    <mergeCell ref="AJ7:AJ8"/>
    <mergeCell ref="AL7:AL8"/>
    <mergeCell ref="AN7:AN8"/>
    <mergeCell ref="AP7:AP8"/>
    <mergeCell ref="AR7:AR8"/>
    <mergeCell ref="AS7:AS8"/>
    <mergeCell ref="AU7:AU8"/>
    <mergeCell ref="AW7:AW8"/>
    <mergeCell ref="AY7:AY8"/>
    <mergeCell ref="BS7:BS8"/>
    <mergeCell ref="BA7:BA8"/>
    <mergeCell ref="BC7:BC8"/>
    <mergeCell ref="BE7:BE8"/>
    <mergeCell ref="BG7:BG8"/>
    <mergeCell ref="BI7:BI8"/>
    <mergeCell ref="BK7:BK8"/>
    <mergeCell ref="BM7:BM8"/>
    <mergeCell ref="BO7:BO8"/>
    <mergeCell ref="BQ7:BQ8"/>
  </mergeCells>
  <phoneticPr fontId="0" type="noConversion"/>
  <pageMargins left="0.25" right="0.36" top="0.31" bottom="0.27" header="0.3" footer="0.28999999999999998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Administrator</cp:lastModifiedBy>
  <cp:lastPrinted>2020-11-04T07:13:31Z</cp:lastPrinted>
  <dcterms:created xsi:type="dcterms:W3CDTF">2002-03-15T09:46:46Z</dcterms:created>
  <dcterms:modified xsi:type="dcterms:W3CDTF">2020-11-04T07:40:19Z</dcterms:modified>
</cp:coreProperties>
</file>