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<sst xmlns="http://schemas.openxmlformats.org/spreadsheetml/2006/main" count="229" uniqueCount="69">
  <si>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</si>
  <si>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</si>
  <si>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</si>
  <si>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</si>
  <si>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</si>
  <si>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</si>
  <si>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</si>
  <si>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</si>
  <si>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</si>
  <si>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</si>
  <si>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</si>
  <si>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</si>
  <si>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</si>
  <si>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</si>
  <si>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</si>
  <si>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</si>
  <si>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</si>
  <si>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</si>
  <si>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</si>
  <si>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</si>
  <si>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</si>
  <si>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</si>
  <si>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</si>
  <si>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</si>
  <si>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</si>
  <si>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</si>
  <si>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</si>
  <si>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</si>
  <si>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</si>
  <si>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</si>
  <si>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</si>
  <si>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</si>
  <si>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</si>
  <si>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</si>
  <si>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</si>
  <si>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</si>
  <si>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</si>
  <si>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</si>
  <si>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</si>
  <si>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</si>
  <si>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</si>
  <si>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</si>
  <si>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</si>
  <si>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</si>
  <si>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</si>
  <si>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</si>
  <si>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կատ. %-ը տարեկան ծրագրի նկատմամբ</t>
  </si>
  <si>
    <t>Հաշվետու ժամանակաշրջան</t>
  </si>
  <si>
    <t>ք.Կապան</t>
  </si>
  <si>
    <t>ք.Քաջարան</t>
  </si>
  <si>
    <t>ք.Գորիս</t>
  </si>
  <si>
    <t>Տաթև</t>
  </si>
  <si>
    <t>Տեղ</t>
  </si>
  <si>
    <t>ք. Սիսիան</t>
  </si>
  <si>
    <t>Գորայք</t>
  </si>
  <si>
    <t>ք.Մեղրի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</si>
  <si>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</si>
  <si>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</si>
  <si>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</si>
  <si>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</si>
  <si>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</si>
  <si>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</si>
  <si>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</si>
  <si>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</si>
  <si>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1-ին  կիսամյակ                                                                                                                                                                                                                       </t>
  </si>
  <si>
    <t xml:space="preserve">ծրագիր 1-ին կիսամյակ                                                                                                                                                                                                                    </t>
  </si>
  <si>
    <t>կատ. %-ը 1-ին կիսամյակ</t>
  </si>
  <si>
    <r>
      <t xml:space="preserve"> ՀՀ ՍՅՈՒՆԻՔԻ ՄԱՐԶԻ  ՀԱՄԱՅՆՔՆԵՐԻ   ԲՅՈՒՋԵՏԱՅԻՆ   ԵԿԱՄՈՒՏՆԵՐԻ   ՎԵՐԱԲԵՐՅԱԼ  (աճողական)  2021թ . հունիսի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</si>
  <si>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(6 ամիս)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</si>
</sst>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207" fontId="3" fillId="33" borderId="0" xfId="0" applyNumberFormat="1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207" fontId="5" fillId="33" borderId="12" xfId="0" applyNumberFormat="1" applyFont="1" applyFill="1" applyBorder="1" applyAlignment="1" applyProtection="1">
      <alignment horizontal="center" vertical="center" wrapText="1"/>
      <protection/>
    </xf>
    <xf numFmtId="207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1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2" xfId="0" applyNumberFormat="1" applyFont="1" applyFill="1" applyBorder="1" applyAlignment="1" applyProtection="1">
      <alignment horizontal="left" vertical="center"/>
      <protection locked="0"/>
    </xf>
    <xf numFmtId="207" fontId="8" fillId="34" borderId="12" xfId="0" applyNumberFormat="1" applyFont="1" applyFill="1" applyBorder="1" applyAlignment="1" applyProtection="1">
      <alignment horizontal="center" vertical="center" wrapText="1"/>
      <protection/>
    </xf>
    <xf numFmtId="207" fontId="8" fillId="35" borderId="12" xfId="0" applyNumberFormat="1" applyFont="1" applyFill="1" applyBorder="1" applyAlignment="1" applyProtection="1">
      <alignment horizontal="center" vertical="center" wrapText="1"/>
      <protection/>
    </xf>
    <xf numFmtId="207" fontId="8" fillId="0" borderId="12" xfId="0" applyNumberFormat="1" applyFont="1" applyFill="1" applyBorder="1" applyAlignment="1" applyProtection="1">
      <alignment horizontal="center" vertical="center" wrapText="1"/>
      <protection/>
    </xf>
    <xf numFmtId="207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9" fillId="33" borderId="12" xfId="0" applyNumberFormat="1" applyFont="1" applyFill="1" applyBorder="1" applyAlignment="1">
      <alignment horizontal="center" vertical="center"/>
    </xf>
    <xf numFmtId="207" fontId="9" fillId="33" borderId="12" xfId="0" applyNumberFormat="1" applyFont="1" applyFill="1" applyBorder="1" applyAlignment="1">
      <alignment horizontal="center" vertical="center" wrapText="1"/>
    </xf>
    <xf numFmtId="207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8" fillId="33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207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96" fontId="8" fillId="33" borderId="0" xfId="0" applyNumberFormat="1" applyFont="1" applyFill="1" applyAlignment="1" applyProtection="1">
      <alignment horizontal="center" vertical="center" wrapText="1"/>
      <protection/>
    </xf>
    <xf numFmtId="196" fontId="8" fillId="33" borderId="0" xfId="0" applyNumberFormat="1" applyFont="1" applyFill="1" applyAlignment="1" applyProtection="1">
      <alignment horizontal="center" vertical="center" wrapText="1"/>
      <protection locked="0"/>
    </xf>
    <xf numFmtId="207" fontId="5" fillId="33" borderId="0" xfId="0" applyNumberFormat="1" applyFont="1" applyFill="1" applyAlignment="1" applyProtection="1">
      <alignment horizontal="center" vertical="center" wrapText="1"/>
      <protection locked="0"/>
    </xf>
    <xf numFmtId="207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207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207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6" borderId="11" xfId="0" applyNumberFormat="1" applyFont="1" applyFill="1" applyBorder="1" applyAlignment="1" applyProtection="1">
      <alignment horizontal="center" vertical="center" wrapText="1"/>
      <protection/>
    </xf>
    <xf numFmtId="4" fontId="8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4" fontId="5" fillId="33" borderId="17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0" fontId="5" fillId="37" borderId="20" xfId="0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38" borderId="15" xfId="0" applyNumberFormat="1" applyFont="1" applyFill="1" applyBorder="1" applyAlignment="1" applyProtection="1">
      <alignment horizontal="center" vertical="center" wrapText="1"/>
      <protection/>
    </xf>
    <xf numFmtId="4" fontId="5" fillId="38" borderId="18" xfId="0" applyNumberFormat="1" applyFont="1" applyFill="1" applyBorder="1" applyAlignment="1" applyProtection="1">
      <alignment horizontal="center" vertical="center" wrapText="1"/>
      <protection/>
    </xf>
    <xf numFmtId="4" fontId="5" fillId="38" borderId="16" xfId="0" applyNumberFormat="1" applyFont="1" applyFill="1" applyBorder="1" applyAlignment="1" applyProtection="1">
      <alignment horizontal="center" vertical="center" wrapText="1"/>
      <protection/>
    </xf>
    <xf numFmtId="4" fontId="5" fillId="38" borderId="22" xfId="0" applyNumberFormat="1" applyFont="1" applyFill="1" applyBorder="1" applyAlignment="1" applyProtection="1">
      <alignment horizontal="center" vertical="center" wrapText="1"/>
      <protection/>
    </xf>
    <xf numFmtId="4" fontId="5" fillId="38" borderId="0" xfId="0" applyNumberFormat="1" applyFont="1" applyFill="1" applyBorder="1" applyAlignment="1" applyProtection="1">
      <alignment horizontal="center" vertical="center" wrapText="1"/>
      <protection/>
    </xf>
    <xf numFmtId="4" fontId="5" fillId="38" borderId="23" xfId="0" applyNumberFormat="1" applyFont="1" applyFill="1" applyBorder="1" applyAlignment="1" applyProtection="1">
      <alignment horizontal="center" vertical="center" wrapText="1"/>
      <protection/>
    </xf>
    <xf numFmtId="4" fontId="5" fillId="38" borderId="17" xfId="0" applyNumberFormat="1" applyFont="1" applyFill="1" applyBorder="1" applyAlignment="1" applyProtection="1">
      <alignment horizontal="center" vertical="center" wrapText="1"/>
      <protection/>
    </xf>
    <xf numFmtId="4" fontId="5" fillId="38" borderId="10" xfId="0" applyNumberFormat="1" applyFont="1" applyFill="1" applyBorder="1" applyAlignment="1" applyProtection="1">
      <alignment horizontal="center" vertical="center" wrapText="1"/>
      <protection/>
    </xf>
    <xf numFmtId="4" fontId="5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8" fillId="38" borderId="15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0" fontId="8" fillId="38" borderId="22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8" fillId="38" borderId="23" xfId="0" applyFont="1" applyFill="1" applyBorder="1" applyAlignment="1" applyProtection="1">
      <alignment horizontal="center" vertical="center" wrapText="1"/>
      <protection/>
    </xf>
    <xf numFmtId="0" fontId="8" fillId="38" borderId="17" xfId="0" applyFont="1" applyFill="1" applyBorder="1" applyAlignment="1" applyProtection="1">
      <alignment horizontal="center" vertical="center" wrapText="1"/>
      <protection/>
    </xf>
    <xf numFmtId="0" fontId="8" fillId="38" borderId="10" xfId="0" applyFont="1" applyFill="1" applyBorder="1" applyAlignment="1" applyProtection="1">
      <alignment horizontal="center" vertical="center" wrapText="1"/>
      <protection/>
    </xf>
    <xf numFmtId="0" fontId="8" fillId="38" borderId="19" xfId="0" applyFont="1" applyFill="1" applyBorder="1" applyAlignment="1" applyProtection="1">
      <alignment horizontal="center" vertical="center" wrapText="1"/>
      <protection/>
    </xf>
    <xf numFmtId="4" fontId="6" fillId="0" borderId="2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 horizontal="center" vertical="center" wrapText="1"/>
      <protection/>
    </xf>
    <xf numFmtId="4" fontId="6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13" borderId="15" xfId="0" applyNumberFormat="1" applyFont="1" applyFill="1" applyBorder="1" applyAlignment="1" applyProtection="1">
      <alignment horizontal="center" vertical="center" wrapText="1"/>
      <protection/>
    </xf>
    <xf numFmtId="4" fontId="5" fillId="13" borderId="18" xfId="0" applyNumberFormat="1" applyFont="1" applyFill="1" applyBorder="1" applyAlignment="1" applyProtection="1">
      <alignment horizontal="center" vertical="center" wrapText="1"/>
      <protection/>
    </xf>
    <xf numFmtId="4" fontId="5" fillId="39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20" xfId="0" applyNumberFormat="1" applyFont="1" applyFill="1" applyBorder="1" applyAlignment="1" applyProtection="1">
      <alignment horizontal="center" vertical="center" wrapText="1"/>
      <protection/>
    </xf>
    <xf numFmtId="0" fontId="6" fillId="38" borderId="21" xfId="0" applyNumberFormat="1" applyFont="1" applyFill="1" applyBorder="1" applyAlignment="1" applyProtection="1">
      <alignment horizontal="center" vertical="center" wrapText="1"/>
      <protection/>
    </xf>
    <xf numFmtId="0" fontId="6" fillId="38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textRotation="90" wrapText="1"/>
      <protection/>
    </xf>
    <xf numFmtId="0" fontId="8" fillId="33" borderId="24" xfId="0" applyFont="1" applyFill="1" applyBorder="1" applyAlignment="1" applyProtection="1">
      <alignment horizontal="center" vertical="center" textRotation="90" wrapText="1"/>
      <protection/>
    </xf>
    <xf numFmtId="0" fontId="8" fillId="33" borderId="14" xfId="0" applyFont="1" applyFill="1" applyBorder="1" applyAlignment="1" applyProtection="1">
      <alignment horizontal="center" vertical="center" textRotation="90" wrapText="1"/>
      <protection/>
    </xf>
    <xf numFmtId="4" fontId="4" fillId="38" borderId="15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38" borderId="16" xfId="0" applyNumberFormat="1" applyFont="1" applyFill="1" applyBorder="1" applyAlignment="1" applyProtection="1">
      <alignment horizontal="center" vertical="center" wrapText="1"/>
      <protection/>
    </xf>
    <xf numFmtId="4" fontId="4" fillId="38" borderId="22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3" xfId="0" applyNumberFormat="1" applyFont="1" applyFill="1" applyBorder="1" applyAlignment="1" applyProtection="1">
      <alignment horizontal="center" vertical="center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10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6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tq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1"/>
  <sheetViews>
    <sheetView tabSelected="1" zoomScale="90" zoomScaleNormal="90" zoomScalePageLayoutView="0" workbookViewId="0" topLeftCell="A1">
      <selection activeCell="CU18" sqref="CU18"/>
    </sheetView>
  </sheetViews>
  <sheetFormatPr defaultColWidth="7.296875" defaultRowHeight="15"/>
  <cols>
    <col min="1" max="1" width="4.3984375" style="1" customWidth="1"/>
    <col min="2" max="2" width="14" style="11" customWidth="1"/>
    <col min="3" max="3" width="10.5" style="1" customWidth="1"/>
    <col min="4" max="4" width="11.19921875" style="1" customWidth="1"/>
    <col min="5" max="5" width="12.3984375" style="1" customWidth="1"/>
    <col min="6" max="6" width="13" style="23" customWidth="1"/>
    <col min="7" max="7" width="13.59765625" style="1" customWidth="1"/>
    <col min="8" max="8" width="9.3984375" style="1" customWidth="1"/>
    <col min="9" max="9" width="9.5" style="1" customWidth="1"/>
    <col min="10" max="10" width="11.8984375" style="1" customWidth="1"/>
    <col min="11" max="11" width="12" style="1" customWidth="1"/>
    <col min="12" max="12" width="11.19921875" style="1" customWidth="1"/>
    <col min="13" max="13" width="10" style="1" customWidth="1"/>
    <col min="14" max="14" width="9.5" style="1" customWidth="1"/>
    <col min="15" max="15" width="11.5" style="1" customWidth="1"/>
    <col min="16" max="16" width="11" style="1" customWidth="1"/>
    <col min="17" max="17" width="10.19921875" style="1" customWidth="1"/>
    <col min="18" max="18" width="10.8984375" style="1" customWidth="1"/>
    <col min="19" max="19" width="7.8984375" style="1" customWidth="1"/>
    <col min="20" max="20" width="10.3984375" style="1" customWidth="1"/>
    <col min="21" max="21" width="12.5" style="1" customWidth="1"/>
    <col min="22" max="22" width="9.69921875" style="1" customWidth="1"/>
    <col min="23" max="23" width="11" style="1" customWidth="1"/>
    <col min="24" max="24" width="8.3984375" style="1" customWidth="1"/>
    <col min="25" max="25" width="11.09765625" style="1" customWidth="1"/>
    <col min="26" max="26" width="10.8984375" style="1" customWidth="1"/>
    <col min="27" max="27" width="9.59765625" style="1" customWidth="1"/>
    <col min="28" max="28" width="10.19921875" style="1" customWidth="1"/>
    <col min="29" max="29" width="9" style="1" customWidth="1"/>
    <col min="30" max="31" width="11.59765625" style="1" customWidth="1"/>
    <col min="32" max="33" width="10.8984375" style="1" customWidth="1"/>
    <col min="34" max="34" width="9.69921875" style="1" customWidth="1"/>
    <col min="35" max="36" width="11.59765625" style="1" customWidth="1"/>
    <col min="37" max="37" width="9.69921875" style="1" customWidth="1"/>
    <col min="38" max="38" width="11.3984375" style="1" customWidth="1"/>
    <col min="39" max="39" width="8.59765625" style="1" customWidth="1"/>
    <col min="40" max="41" width="10.3984375" style="1" customWidth="1"/>
    <col min="42" max="42" width="9.8984375" style="1" customWidth="1"/>
    <col min="43" max="43" width="10.69921875" style="1" customWidth="1"/>
    <col min="44" max="44" width="8" style="1" customWidth="1"/>
    <col min="45" max="46" width="8.19921875" style="1" customWidth="1"/>
    <col min="47" max="47" width="7.19921875" style="1" customWidth="1"/>
    <col min="48" max="48" width="11.09765625" style="1" customWidth="1"/>
    <col min="49" max="49" width="10.59765625" style="1" customWidth="1"/>
    <col min="50" max="50" width="7.8984375" style="1" customWidth="1"/>
    <col min="51" max="51" width="12.09765625" style="1" customWidth="1"/>
    <col min="52" max="52" width="11.19921875" style="1" customWidth="1"/>
    <col min="53" max="53" width="10.8984375" style="1" customWidth="1"/>
    <col min="54" max="54" width="10.5" style="1" customWidth="1"/>
    <col min="55" max="55" width="11.19921875" style="1" customWidth="1"/>
    <col min="56" max="56" width="8.19921875" style="1" customWidth="1"/>
    <col min="57" max="57" width="10.8984375" style="1" customWidth="1"/>
    <col min="58" max="58" width="10.69921875" style="1" customWidth="1"/>
    <col min="59" max="59" width="9.8984375" style="1" customWidth="1"/>
    <col min="60" max="60" width="10.5" style="1" customWidth="1"/>
    <col min="61" max="61" width="10.09765625" style="1" customWidth="1"/>
    <col min="62" max="62" width="9.69921875" style="1" customWidth="1"/>
    <col min="63" max="63" width="9.8984375" style="1" customWidth="1"/>
    <col min="64" max="64" width="9.3984375" style="1" customWidth="1"/>
    <col min="65" max="65" width="8.5" style="1" customWidth="1"/>
    <col min="66" max="66" width="11.69921875" style="1" customWidth="1"/>
    <col min="67" max="71" width="10.69921875" style="1" customWidth="1"/>
    <col min="72" max="72" width="12.5" style="1" customWidth="1"/>
    <col min="73" max="73" width="9.09765625" style="1" customWidth="1"/>
    <col min="74" max="74" width="11.09765625" style="1" customWidth="1"/>
    <col min="75" max="75" width="8.3984375" style="1" customWidth="1"/>
    <col min="76" max="76" width="8" style="1" customWidth="1"/>
    <col min="77" max="77" width="10.59765625" style="1" customWidth="1"/>
    <col min="78" max="78" width="9.59765625" style="1" customWidth="1"/>
    <col min="79" max="79" width="8.8984375" style="1" customWidth="1"/>
    <col min="80" max="81" width="11.3984375" style="1" customWidth="1"/>
    <col min="82" max="82" width="8.09765625" style="1" customWidth="1"/>
    <col min="83" max="83" width="10.5" style="1" customWidth="1"/>
    <col min="84" max="84" width="10.59765625" style="1" customWidth="1"/>
    <col min="85" max="85" width="11.19921875" style="1" customWidth="1"/>
    <col min="86" max="86" width="9.8984375" style="1" customWidth="1"/>
    <col min="87" max="87" width="10.09765625" style="1" customWidth="1"/>
    <col min="88" max="88" width="8.59765625" style="1" customWidth="1"/>
    <col min="89" max="89" width="10.3984375" style="1" customWidth="1"/>
    <col min="90" max="90" width="9.3984375" style="1" customWidth="1"/>
    <col min="91" max="91" width="8.3984375" style="1" customWidth="1"/>
    <col min="92" max="93" width="11.69921875" style="1" customWidth="1"/>
    <col min="94" max="94" width="9.09765625" style="1" customWidth="1"/>
    <col min="95" max="96" width="11" style="1" customWidth="1"/>
    <col min="97" max="97" width="9.09765625" style="1" customWidth="1"/>
    <col min="98" max="98" width="9.8984375" style="1" customWidth="1"/>
    <col min="99" max="99" width="10.69921875" style="1" customWidth="1"/>
    <col min="100" max="100" width="8" style="1" customWidth="1"/>
    <col min="101" max="101" width="9.5" style="1" customWidth="1"/>
    <col min="102" max="102" width="10.59765625" style="1" customWidth="1"/>
    <col min="103" max="103" width="8.3984375" style="1" customWidth="1"/>
    <col min="104" max="104" width="11.19921875" style="1" customWidth="1"/>
    <col min="105" max="105" width="9.19921875" style="1" customWidth="1"/>
    <col min="106" max="106" width="9.09765625" style="1" customWidth="1"/>
    <col min="107" max="107" width="13.19921875" style="1" customWidth="1"/>
    <col min="108" max="108" width="11.8984375" style="1" customWidth="1"/>
    <col min="109" max="109" width="11.19921875" style="1" customWidth="1"/>
    <col min="110" max="110" width="9.8984375" style="1" customWidth="1"/>
    <col min="111" max="111" width="15.3984375" style="1" customWidth="1"/>
    <col min="112" max="112" width="14.69921875" style="1" customWidth="1"/>
    <col min="113" max="113" width="11.69921875" style="1" customWidth="1"/>
    <col min="114" max="114" width="8.3984375" style="1" customWidth="1"/>
    <col min="115" max="115" width="10.59765625" style="1" customWidth="1"/>
    <col min="116" max="116" width="11.59765625" style="1" customWidth="1"/>
    <col min="117" max="117" width="11.09765625" style="1" customWidth="1"/>
    <col min="118" max="118" width="9.09765625" style="1" customWidth="1"/>
    <col min="119" max="119" width="9.69921875" style="1" customWidth="1"/>
    <col min="120" max="120" width="8" style="1" customWidth="1"/>
    <col min="121" max="121" width="11.19921875" style="1" customWidth="1"/>
    <col min="122" max="122" width="8.69921875" style="1" customWidth="1"/>
    <col min="123" max="123" width="9.69921875" style="1" customWidth="1"/>
    <col min="124" max="124" width="10.59765625" style="1" customWidth="1"/>
    <col min="125" max="125" width="10.19921875" style="1" customWidth="1"/>
    <col min="126" max="126" width="8.09765625" style="1" customWidth="1"/>
    <col min="127" max="127" width="13.5" style="1" customWidth="1"/>
    <col min="128" max="128" width="9.8984375" style="1" customWidth="1"/>
    <col min="129" max="130" width="11.8984375" style="1" customWidth="1"/>
    <col min="131" max="131" width="7.69921875" style="1" customWidth="1"/>
    <col min="132" max="132" width="6.8984375" style="1" customWidth="1"/>
    <col min="133" max="134" width="10.69921875" style="1" customWidth="1"/>
    <col min="135" max="135" width="9.8984375" style="1" customWidth="1"/>
    <col min="136" max="137" width="7.1992187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129" t="s">
        <v>11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130" t="s">
        <v>67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Q2" s="5"/>
      <c r="R2" s="5"/>
      <c r="T2" s="131"/>
      <c r="U2" s="131"/>
      <c r="V2" s="131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21"/>
      <c r="G3" s="8"/>
      <c r="H3" s="8"/>
      <c r="I3" s="8"/>
      <c r="J3" s="8"/>
      <c r="K3" s="8"/>
      <c r="L3" s="130" t="s">
        <v>12</v>
      </c>
      <c r="M3" s="130"/>
      <c r="N3" s="130"/>
      <c r="O3" s="130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132" t="s">
        <v>6</v>
      </c>
      <c r="B4" s="132" t="s">
        <v>10</v>
      </c>
      <c r="C4" s="135" t="s">
        <v>4</v>
      </c>
      <c r="D4" s="135" t="s">
        <v>5</v>
      </c>
      <c r="E4" s="138" t="s">
        <v>13</v>
      </c>
      <c r="F4" s="139"/>
      <c r="G4" s="139"/>
      <c r="H4" s="139"/>
      <c r="I4" s="140"/>
      <c r="J4" s="147" t="s">
        <v>45</v>
      </c>
      <c r="K4" s="148"/>
      <c r="L4" s="148"/>
      <c r="M4" s="148"/>
      <c r="N4" s="149"/>
      <c r="O4" s="121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3"/>
      <c r="DF4" s="91" t="s">
        <v>14</v>
      </c>
      <c r="DG4" s="92" t="s">
        <v>15</v>
      </c>
      <c r="DH4" s="93"/>
      <c r="DI4" s="94"/>
      <c r="DJ4" s="101" t="s">
        <v>3</v>
      </c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25" t="s">
        <v>16</v>
      </c>
      <c r="EC4" s="105" t="s">
        <v>17</v>
      </c>
      <c r="ED4" s="106"/>
      <c r="EE4" s="107"/>
    </row>
    <row r="5" spans="1:135" s="9" customFormat="1" ht="15" customHeight="1">
      <c r="A5" s="133"/>
      <c r="B5" s="133"/>
      <c r="C5" s="136"/>
      <c r="D5" s="136"/>
      <c r="E5" s="141"/>
      <c r="F5" s="142"/>
      <c r="G5" s="142"/>
      <c r="H5" s="142"/>
      <c r="I5" s="143"/>
      <c r="J5" s="150"/>
      <c r="K5" s="151"/>
      <c r="L5" s="151"/>
      <c r="M5" s="151"/>
      <c r="N5" s="152"/>
      <c r="O5" s="114" t="s">
        <v>7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6"/>
      <c r="AV5" s="117" t="s">
        <v>2</v>
      </c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68" t="s">
        <v>8</v>
      </c>
      <c r="BL5" s="69"/>
      <c r="BM5" s="69"/>
      <c r="BN5" s="118" t="s">
        <v>18</v>
      </c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20"/>
      <c r="CE5" s="88" t="s">
        <v>0</v>
      </c>
      <c r="CF5" s="87"/>
      <c r="CG5" s="87"/>
      <c r="CH5" s="87"/>
      <c r="CI5" s="87"/>
      <c r="CJ5" s="87"/>
      <c r="CK5" s="87"/>
      <c r="CL5" s="87"/>
      <c r="CM5" s="124"/>
      <c r="CN5" s="118" t="s">
        <v>1</v>
      </c>
      <c r="CO5" s="119"/>
      <c r="CP5" s="119"/>
      <c r="CQ5" s="119"/>
      <c r="CR5" s="119"/>
      <c r="CS5" s="119"/>
      <c r="CT5" s="119"/>
      <c r="CU5" s="119"/>
      <c r="CV5" s="119"/>
      <c r="CW5" s="117" t="s">
        <v>19</v>
      </c>
      <c r="CX5" s="117"/>
      <c r="CY5" s="117"/>
      <c r="CZ5" s="68" t="s">
        <v>20</v>
      </c>
      <c r="DA5" s="69"/>
      <c r="DB5" s="70"/>
      <c r="DC5" s="68" t="s">
        <v>21</v>
      </c>
      <c r="DD5" s="69"/>
      <c r="DE5" s="70"/>
      <c r="DF5" s="91"/>
      <c r="DG5" s="95"/>
      <c r="DH5" s="96"/>
      <c r="DI5" s="97"/>
      <c r="DJ5" s="63"/>
      <c r="DK5" s="63"/>
      <c r="DL5" s="64"/>
      <c r="DM5" s="64"/>
      <c r="DN5" s="64"/>
      <c r="DO5" s="64"/>
      <c r="DP5" s="55" t="s">
        <v>22</v>
      </c>
      <c r="DQ5" s="56"/>
      <c r="DR5" s="57"/>
      <c r="DS5" s="61"/>
      <c r="DT5" s="62"/>
      <c r="DU5" s="62"/>
      <c r="DV5" s="62"/>
      <c r="DW5" s="62"/>
      <c r="DX5" s="62"/>
      <c r="DY5" s="62"/>
      <c r="DZ5" s="62"/>
      <c r="EA5" s="62"/>
      <c r="EB5" s="125"/>
      <c r="EC5" s="108"/>
      <c r="ED5" s="109"/>
      <c r="EE5" s="110"/>
    </row>
    <row r="6" spans="1:135" s="27" customFormat="1" ht="93" customHeight="1">
      <c r="A6" s="133"/>
      <c r="B6" s="133"/>
      <c r="C6" s="136"/>
      <c r="D6" s="136"/>
      <c r="E6" s="144"/>
      <c r="F6" s="145"/>
      <c r="G6" s="145"/>
      <c r="H6" s="145"/>
      <c r="I6" s="146"/>
      <c r="J6" s="153"/>
      <c r="K6" s="154"/>
      <c r="L6" s="154"/>
      <c r="M6" s="154"/>
      <c r="N6" s="155"/>
      <c r="O6" s="126" t="s">
        <v>23</v>
      </c>
      <c r="P6" s="127"/>
      <c r="Q6" s="127"/>
      <c r="R6" s="127"/>
      <c r="S6" s="128"/>
      <c r="T6" s="71" t="s">
        <v>24</v>
      </c>
      <c r="U6" s="72"/>
      <c r="V6" s="72"/>
      <c r="W6" s="72"/>
      <c r="X6" s="73"/>
      <c r="Y6" s="71" t="s">
        <v>25</v>
      </c>
      <c r="Z6" s="72"/>
      <c r="AA6" s="72"/>
      <c r="AB6" s="72"/>
      <c r="AC6" s="73"/>
      <c r="AD6" s="71" t="s">
        <v>26</v>
      </c>
      <c r="AE6" s="72"/>
      <c r="AF6" s="72"/>
      <c r="AG6" s="72"/>
      <c r="AH6" s="73"/>
      <c r="AI6" s="71" t="s">
        <v>27</v>
      </c>
      <c r="AJ6" s="72"/>
      <c r="AK6" s="72"/>
      <c r="AL6" s="72"/>
      <c r="AM6" s="73"/>
      <c r="AN6" s="71" t="s">
        <v>28</v>
      </c>
      <c r="AO6" s="72"/>
      <c r="AP6" s="72"/>
      <c r="AQ6" s="72"/>
      <c r="AR6" s="73"/>
      <c r="AS6" s="84" t="s">
        <v>29</v>
      </c>
      <c r="AT6" s="84"/>
      <c r="AU6" s="84"/>
      <c r="AV6" s="75" t="s">
        <v>30</v>
      </c>
      <c r="AW6" s="76"/>
      <c r="AX6" s="76"/>
      <c r="AY6" s="75" t="s">
        <v>31</v>
      </c>
      <c r="AZ6" s="76"/>
      <c r="BA6" s="77"/>
      <c r="BB6" s="78" t="s">
        <v>32</v>
      </c>
      <c r="BC6" s="79"/>
      <c r="BD6" s="80"/>
      <c r="BE6" s="78" t="s">
        <v>33</v>
      </c>
      <c r="BF6" s="79"/>
      <c r="BG6" s="79"/>
      <c r="BH6" s="89" t="s">
        <v>34</v>
      </c>
      <c r="BI6" s="90"/>
      <c r="BJ6" s="90"/>
      <c r="BK6" s="102"/>
      <c r="BL6" s="103"/>
      <c r="BM6" s="103"/>
      <c r="BN6" s="81" t="s">
        <v>35</v>
      </c>
      <c r="BO6" s="82"/>
      <c r="BP6" s="82"/>
      <c r="BQ6" s="82"/>
      <c r="BR6" s="83"/>
      <c r="BS6" s="74" t="s">
        <v>36</v>
      </c>
      <c r="BT6" s="74"/>
      <c r="BU6" s="74"/>
      <c r="BV6" s="74" t="s">
        <v>37</v>
      </c>
      <c r="BW6" s="74"/>
      <c r="BX6" s="74"/>
      <c r="BY6" s="74" t="s">
        <v>38</v>
      </c>
      <c r="BZ6" s="74"/>
      <c r="CA6" s="74"/>
      <c r="CB6" s="74" t="s">
        <v>39</v>
      </c>
      <c r="CC6" s="74"/>
      <c r="CD6" s="74"/>
      <c r="CE6" s="74" t="s">
        <v>56</v>
      </c>
      <c r="CF6" s="74"/>
      <c r="CG6" s="74"/>
      <c r="CH6" s="88" t="s">
        <v>57</v>
      </c>
      <c r="CI6" s="87"/>
      <c r="CJ6" s="87"/>
      <c r="CK6" s="74" t="s">
        <v>40</v>
      </c>
      <c r="CL6" s="74"/>
      <c r="CM6" s="74"/>
      <c r="CN6" s="85" t="s">
        <v>41</v>
      </c>
      <c r="CO6" s="86"/>
      <c r="CP6" s="87"/>
      <c r="CQ6" s="74" t="s">
        <v>42</v>
      </c>
      <c r="CR6" s="74"/>
      <c r="CS6" s="74"/>
      <c r="CT6" s="88" t="s">
        <v>58</v>
      </c>
      <c r="CU6" s="87"/>
      <c r="CV6" s="87"/>
      <c r="CW6" s="117"/>
      <c r="CX6" s="117"/>
      <c r="CY6" s="117"/>
      <c r="CZ6" s="102"/>
      <c r="DA6" s="103"/>
      <c r="DB6" s="104"/>
      <c r="DC6" s="102"/>
      <c r="DD6" s="103"/>
      <c r="DE6" s="104"/>
      <c r="DF6" s="91"/>
      <c r="DG6" s="98"/>
      <c r="DH6" s="99"/>
      <c r="DI6" s="100"/>
      <c r="DJ6" s="68" t="s">
        <v>59</v>
      </c>
      <c r="DK6" s="69"/>
      <c r="DL6" s="70"/>
      <c r="DM6" s="68" t="s">
        <v>60</v>
      </c>
      <c r="DN6" s="69"/>
      <c r="DO6" s="70"/>
      <c r="DP6" s="58"/>
      <c r="DQ6" s="59"/>
      <c r="DR6" s="60"/>
      <c r="DS6" s="68" t="s">
        <v>61</v>
      </c>
      <c r="DT6" s="69"/>
      <c r="DU6" s="70"/>
      <c r="DV6" s="68" t="s">
        <v>62</v>
      </c>
      <c r="DW6" s="69"/>
      <c r="DX6" s="70"/>
      <c r="DY6" s="53" t="s">
        <v>63</v>
      </c>
      <c r="DZ6" s="54"/>
      <c r="EA6" s="54"/>
      <c r="EB6" s="125"/>
      <c r="EC6" s="111"/>
      <c r="ED6" s="112"/>
      <c r="EE6" s="113"/>
    </row>
    <row r="7" spans="1:135" s="15" customFormat="1" ht="36" customHeight="1">
      <c r="A7" s="133"/>
      <c r="B7" s="133"/>
      <c r="C7" s="136"/>
      <c r="D7" s="136"/>
      <c r="E7" s="47" t="s">
        <v>43</v>
      </c>
      <c r="F7" s="65" t="s">
        <v>47</v>
      </c>
      <c r="G7" s="66"/>
      <c r="H7" s="66"/>
      <c r="I7" s="67"/>
      <c r="J7" s="47" t="s">
        <v>43</v>
      </c>
      <c r="K7" s="65" t="s">
        <v>47</v>
      </c>
      <c r="L7" s="66"/>
      <c r="M7" s="66"/>
      <c r="N7" s="67"/>
      <c r="O7" s="47" t="s">
        <v>43</v>
      </c>
      <c r="P7" s="65" t="s">
        <v>47</v>
      </c>
      <c r="Q7" s="66"/>
      <c r="R7" s="66"/>
      <c r="S7" s="67"/>
      <c r="T7" s="47" t="s">
        <v>43</v>
      </c>
      <c r="U7" s="65" t="s">
        <v>47</v>
      </c>
      <c r="V7" s="66"/>
      <c r="W7" s="66"/>
      <c r="X7" s="67"/>
      <c r="Y7" s="47" t="s">
        <v>43</v>
      </c>
      <c r="Z7" s="65" t="s">
        <v>47</v>
      </c>
      <c r="AA7" s="66"/>
      <c r="AB7" s="66"/>
      <c r="AC7" s="67"/>
      <c r="AD7" s="47" t="s">
        <v>43</v>
      </c>
      <c r="AE7" s="65" t="s">
        <v>47</v>
      </c>
      <c r="AF7" s="66"/>
      <c r="AG7" s="66"/>
      <c r="AH7" s="67"/>
      <c r="AI7" s="47" t="s">
        <v>43</v>
      </c>
      <c r="AJ7" s="65" t="s">
        <v>47</v>
      </c>
      <c r="AK7" s="66"/>
      <c r="AL7" s="66"/>
      <c r="AM7" s="67"/>
      <c r="AN7" s="47" t="s">
        <v>43</v>
      </c>
      <c r="AO7" s="65" t="s">
        <v>47</v>
      </c>
      <c r="AP7" s="66"/>
      <c r="AQ7" s="66"/>
      <c r="AR7" s="67"/>
      <c r="AS7" s="47" t="s">
        <v>43</v>
      </c>
      <c r="AT7" s="50" t="s">
        <v>47</v>
      </c>
      <c r="AU7" s="51"/>
      <c r="AV7" s="47" t="s">
        <v>43</v>
      </c>
      <c r="AW7" s="50" t="s">
        <v>47</v>
      </c>
      <c r="AX7" s="51"/>
      <c r="AY7" s="47" t="s">
        <v>43</v>
      </c>
      <c r="AZ7" s="50" t="s">
        <v>47</v>
      </c>
      <c r="BA7" s="51"/>
      <c r="BB7" s="47" t="s">
        <v>43</v>
      </c>
      <c r="BC7" s="50" t="s">
        <v>47</v>
      </c>
      <c r="BD7" s="51"/>
      <c r="BE7" s="47" t="s">
        <v>43</v>
      </c>
      <c r="BF7" s="50" t="s">
        <v>47</v>
      </c>
      <c r="BG7" s="51"/>
      <c r="BH7" s="47" t="s">
        <v>43</v>
      </c>
      <c r="BI7" s="50" t="s">
        <v>47</v>
      </c>
      <c r="BJ7" s="51"/>
      <c r="BK7" s="47" t="s">
        <v>43</v>
      </c>
      <c r="BL7" s="50" t="s">
        <v>47</v>
      </c>
      <c r="BM7" s="51"/>
      <c r="BN7" s="47" t="s">
        <v>43</v>
      </c>
      <c r="BO7" s="50" t="s">
        <v>47</v>
      </c>
      <c r="BP7" s="156"/>
      <c r="BQ7" s="156"/>
      <c r="BR7" s="51"/>
      <c r="BS7" s="47" t="s">
        <v>43</v>
      </c>
      <c r="BT7" s="50" t="s">
        <v>47</v>
      </c>
      <c r="BU7" s="51"/>
      <c r="BV7" s="47" t="s">
        <v>43</v>
      </c>
      <c r="BW7" s="50" t="s">
        <v>47</v>
      </c>
      <c r="BX7" s="51"/>
      <c r="BY7" s="47" t="s">
        <v>43</v>
      </c>
      <c r="BZ7" s="50" t="s">
        <v>47</v>
      </c>
      <c r="CA7" s="51"/>
      <c r="CB7" s="47" t="s">
        <v>43</v>
      </c>
      <c r="CC7" s="50" t="s">
        <v>47</v>
      </c>
      <c r="CD7" s="51"/>
      <c r="CE7" s="47" t="s">
        <v>43</v>
      </c>
      <c r="CF7" s="50" t="s">
        <v>47</v>
      </c>
      <c r="CG7" s="51"/>
      <c r="CH7" s="47" t="s">
        <v>43</v>
      </c>
      <c r="CI7" s="50" t="s">
        <v>47</v>
      </c>
      <c r="CJ7" s="51"/>
      <c r="CK7" s="47" t="s">
        <v>43</v>
      </c>
      <c r="CL7" s="50" t="s">
        <v>47</v>
      </c>
      <c r="CM7" s="51"/>
      <c r="CN7" s="47" t="s">
        <v>43</v>
      </c>
      <c r="CO7" s="50" t="s">
        <v>47</v>
      </c>
      <c r="CP7" s="51"/>
      <c r="CQ7" s="47" t="s">
        <v>43</v>
      </c>
      <c r="CR7" s="50" t="s">
        <v>47</v>
      </c>
      <c r="CS7" s="51"/>
      <c r="CT7" s="47" t="s">
        <v>43</v>
      </c>
      <c r="CU7" s="50" t="s">
        <v>47</v>
      </c>
      <c r="CV7" s="51"/>
      <c r="CW7" s="47" t="s">
        <v>43</v>
      </c>
      <c r="CX7" s="50" t="s">
        <v>47</v>
      </c>
      <c r="CY7" s="51"/>
      <c r="CZ7" s="47" t="s">
        <v>43</v>
      </c>
      <c r="DA7" s="50" t="s">
        <v>47</v>
      </c>
      <c r="DB7" s="51"/>
      <c r="DC7" s="47" t="s">
        <v>43</v>
      </c>
      <c r="DD7" s="50" t="s">
        <v>47</v>
      </c>
      <c r="DE7" s="51"/>
      <c r="DF7" s="49" t="s">
        <v>9</v>
      </c>
      <c r="DG7" s="47" t="s">
        <v>43</v>
      </c>
      <c r="DH7" s="50" t="s">
        <v>47</v>
      </c>
      <c r="DI7" s="51"/>
      <c r="DJ7" s="47" t="s">
        <v>43</v>
      </c>
      <c r="DK7" s="50" t="s">
        <v>47</v>
      </c>
      <c r="DL7" s="51"/>
      <c r="DM7" s="47" t="s">
        <v>43</v>
      </c>
      <c r="DN7" s="50" t="s">
        <v>47</v>
      </c>
      <c r="DO7" s="51"/>
      <c r="DP7" s="47" t="s">
        <v>43</v>
      </c>
      <c r="DQ7" s="50" t="s">
        <v>47</v>
      </c>
      <c r="DR7" s="51"/>
      <c r="DS7" s="47" t="s">
        <v>43</v>
      </c>
      <c r="DT7" s="50" t="s">
        <v>47</v>
      </c>
      <c r="DU7" s="51"/>
      <c r="DV7" s="158" t="s">
        <v>43</v>
      </c>
      <c r="DW7" s="50" t="s">
        <v>47</v>
      </c>
      <c r="DX7" s="51"/>
      <c r="DY7" s="158" t="s">
        <v>43</v>
      </c>
      <c r="DZ7" s="50" t="s">
        <v>47</v>
      </c>
      <c r="EA7" s="51"/>
      <c r="EB7" s="157" t="s">
        <v>9</v>
      </c>
      <c r="EC7" s="47" t="s">
        <v>43</v>
      </c>
      <c r="ED7" s="50" t="s">
        <v>47</v>
      </c>
      <c r="EE7" s="51"/>
    </row>
    <row r="8" spans="1:135" s="15" customFormat="1" ht="95.25" customHeight="1">
      <c r="A8" s="134"/>
      <c r="B8" s="134"/>
      <c r="C8" s="137"/>
      <c r="D8" s="137"/>
      <c r="E8" s="48"/>
      <c r="F8" s="45" t="s">
        <v>64</v>
      </c>
      <c r="G8" s="14" t="s">
        <v>68</v>
      </c>
      <c r="H8" s="24" t="s">
        <v>66</v>
      </c>
      <c r="I8" s="14" t="s">
        <v>46</v>
      </c>
      <c r="J8" s="48"/>
      <c r="K8" s="45" t="s">
        <v>65</v>
      </c>
      <c r="L8" s="14" t="s">
        <v>68</v>
      </c>
      <c r="M8" s="24" t="s">
        <v>66</v>
      </c>
      <c r="N8" s="14" t="s">
        <v>46</v>
      </c>
      <c r="O8" s="48"/>
      <c r="P8" s="45" t="s">
        <v>65</v>
      </c>
      <c r="Q8" s="14" t="s">
        <v>68</v>
      </c>
      <c r="R8" s="24" t="s">
        <v>66</v>
      </c>
      <c r="S8" s="14" t="s">
        <v>46</v>
      </c>
      <c r="T8" s="48"/>
      <c r="U8" s="45" t="s">
        <v>65</v>
      </c>
      <c r="V8" s="14" t="s">
        <v>68</v>
      </c>
      <c r="W8" s="24" t="s">
        <v>66</v>
      </c>
      <c r="X8" s="14" t="s">
        <v>46</v>
      </c>
      <c r="Y8" s="48"/>
      <c r="Z8" s="45" t="s">
        <v>65</v>
      </c>
      <c r="AA8" s="14" t="s">
        <v>68</v>
      </c>
      <c r="AB8" s="24" t="s">
        <v>66</v>
      </c>
      <c r="AC8" s="14" t="s">
        <v>46</v>
      </c>
      <c r="AD8" s="48"/>
      <c r="AE8" s="45" t="s">
        <v>65</v>
      </c>
      <c r="AF8" s="14" t="s">
        <v>68</v>
      </c>
      <c r="AG8" s="24" t="s">
        <v>66</v>
      </c>
      <c r="AH8" s="14" t="s">
        <v>46</v>
      </c>
      <c r="AI8" s="48"/>
      <c r="AJ8" s="45" t="s">
        <v>65</v>
      </c>
      <c r="AK8" s="14" t="s">
        <v>68</v>
      </c>
      <c r="AL8" s="24" t="s">
        <v>66</v>
      </c>
      <c r="AM8" s="14" t="s">
        <v>46</v>
      </c>
      <c r="AN8" s="48"/>
      <c r="AO8" s="45" t="s">
        <v>65</v>
      </c>
      <c r="AP8" s="14" t="s">
        <v>68</v>
      </c>
      <c r="AQ8" s="24" t="s">
        <v>66</v>
      </c>
      <c r="AR8" s="14" t="s">
        <v>46</v>
      </c>
      <c r="AS8" s="48"/>
      <c r="AT8" s="45" t="s">
        <v>65</v>
      </c>
      <c r="AU8" s="14" t="s">
        <v>68</v>
      </c>
      <c r="AV8" s="48"/>
      <c r="AW8" s="45" t="s">
        <v>65</v>
      </c>
      <c r="AX8" s="14" t="s">
        <v>68</v>
      </c>
      <c r="AY8" s="48"/>
      <c r="AZ8" s="45" t="s">
        <v>65</v>
      </c>
      <c r="BA8" s="14" t="s">
        <v>68</v>
      </c>
      <c r="BB8" s="48"/>
      <c r="BC8" s="45" t="s">
        <v>65</v>
      </c>
      <c r="BD8" s="14" t="s">
        <v>68</v>
      </c>
      <c r="BE8" s="48"/>
      <c r="BF8" s="45" t="s">
        <v>65</v>
      </c>
      <c r="BG8" s="14" t="s">
        <v>68</v>
      </c>
      <c r="BH8" s="48"/>
      <c r="BI8" s="45" t="s">
        <v>65</v>
      </c>
      <c r="BJ8" s="14" t="s">
        <v>68</v>
      </c>
      <c r="BK8" s="48"/>
      <c r="BL8" s="45" t="s">
        <v>65</v>
      </c>
      <c r="BM8" s="14" t="s">
        <v>68</v>
      </c>
      <c r="BN8" s="48"/>
      <c r="BO8" s="45" t="s">
        <v>65</v>
      </c>
      <c r="BP8" s="14" t="s">
        <v>68</v>
      </c>
      <c r="BQ8" s="24" t="s">
        <v>66</v>
      </c>
      <c r="BR8" s="14" t="s">
        <v>46</v>
      </c>
      <c r="BS8" s="48"/>
      <c r="BT8" s="45" t="s">
        <v>65</v>
      </c>
      <c r="BU8" s="14" t="s">
        <v>68</v>
      </c>
      <c r="BV8" s="48"/>
      <c r="BW8" s="45" t="s">
        <v>65</v>
      </c>
      <c r="BX8" s="14" t="s">
        <v>68</v>
      </c>
      <c r="BY8" s="48"/>
      <c r="BZ8" s="45" t="s">
        <v>65</v>
      </c>
      <c r="CA8" s="14" t="s">
        <v>68</v>
      </c>
      <c r="CB8" s="48"/>
      <c r="CC8" s="45" t="s">
        <v>65</v>
      </c>
      <c r="CD8" s="14" t="s">
        <v>68</v>
      </c>
      <c r="CE8" s="48"/>
      <c r="CF8" s="45" t="s">
        <v>65</v>
      </c>
      <c r="CG8" s="14" t="s">
        <v>68</v>
      </c>
      <c r="CH8" s="48"/>
      <c r="CI8" s="45" t="s">
        <v>65</v>
      </c>
      <c r="CJ8" s="14" t="s">
        <v>68</v>
      </c>
      <c r="CK8" s="48"/>
      <c r="CL8" s="45" t="s">
        <v>65</v>
      </c>
      <c r="CM8" s="14" t="s">
        <v>68</v>
      </c>
      <c r="CN8" s="48"/>
      <c r="CO8" s="45" t="s">
        <v>65</v>
      </c>
      <c r="CP8" s="14" t="s">
        <v>68</v>
      </c>
      <c r="CQ8" s="48"/>
      <c r="CR8" s="45" t="s">
        <v>65</v>
      </c>
      <c r="CS8" s="14" t="s">
        <v>68</v>
      </c>
      <c r="CT8" s="48"/>
      <c r="CU8" s="45" t="s">
        <v>65</v>
      </c>
      <c r="CV8" s="14" t="s">
        <v>68</v>
      </c>
      <c r="CW8" s="48"/>
      <c r="CX8" s="45" t="s">
        <v>65</v>
      </c>
      <c r="CY8" s="14" t="s">
        <v>68</v>
      </c>
      <c r="CZ8" s="48"/>
      <c r="DA8" s="45" t="s">
        <v>65</v>
      </c>
      <c r="DB8" s="14" t="s">
        <v>68</v>
      </c>
      <c r="DC8" s="48"/>
      <c r="DD8" s="45" t="s">
        <v>65</v>
      </c>
      <c r="DE8" s="14" t="s">
        <v>68</v>
      </c>
      <c r="DF8" s="49"/>
      <c r="DG8" s="48"/>
      <c r="DH8" s="45" t="s">
        <v>65</v>
      </c>
      <c r="DI8" s="14" t="s">
        <v>68</v>
      </c>
      <c r="DJ8" s="48"/>
      <c r="DK8" s="45" t="s">
        <v>65</v>
      </c>
      <c r="DL8" s="14" t="s">
        <v>68</v>
      </c>
      <c r="DM8" s="48"/>
      <c r="DN8" s="45" t="s">
        <v>65</v>
      </c>
      <c r="DO8" s="14" t="s">
        <v>68</v>
      </c>
      <c r="DP8" s="48"/>
      <c r="DQ8" s="45" t="s">
        <v>65</v>
      </c>
      <c r="DR8" s="14" t="s">
        <v>68</v>
      </c>
      <c r="DS8" s="48"/>
      <c r="DT8" s="45" t="s">
        <v>65</v>
      </c>
      <c r="DU8" s="14" t="s">
        <v>68</v>
      </c>
      <c r="DV8" s="159"/>
      <c r="DW8" s="45" t="s">
        <v>65</v>
      </c>
      <c r="DX8" s="14" t="s">
        <v>68</v>
      </c>
      <c r="DY8" s="159"/>
      <c r="DZ8" s="45" t="s">
        <v>65</v>
      </c>
      <c r="EA8" s="14" t="s">
        <v>68</v>
      </c>
      <c r="EB8" s="157"/>
      <c r="EC8" s="48"/>
      <c r="ED8" s="45" t="s">
        <v>65</v>
      </c>
      <c r="EE8" s="14" t="s">
        <v>68</v>
      </c>
    </row>
    <row r="9" spans="1:135" s="19" customFormat="1" ht="15" customHeight="1">
      <c r="A9" s="16"/>
      <c r="B9" s="17">
        <v>1</v>
      </c>
      <c r="C9" s="18">
        <v>2</v>
      </c>
      <c r="D9" s="17">
        <v>3</v>
      </c>
      <c r="E9" s="18">
        <v>4</v>
      </c>
      <c r="F9" s="17">
        <v>5</v>
      </c>
      <c r="G9" s="18">
        <v>6</v>
      </c>
      <c r="H9" s="17">
        <v>7</v>
      </c>
      <c r="I9" s="18">
        <v>8</v>
      </c>
      <c r="J9" s="17">
        <v>9</v>
      </c>
      <c r="K9" s="18">
        <v>10</v>
      </c>
      <c r="L9" s="17">
        <v>11</v>
      </c>
      <c r="M9" s="18">
        <v>12</v>
      </c>
      <c r="N9" s="17">
        <v>13</v>
      </c>
      <c r="O9" s="18">
        <v>14</v>
      </c>
      <c r="P9" s="17">
        <v>15</v>
      </c>
      <c r="Q9" s="18">
        <v>16</v>
      </c>
      <c r="R9" s="17">
        <v>17</v>
      </c>
      <c r="S9" s="18">
        <v>18</v>
      </c>
      <c r="T9" s="17">
        <v>19</v>
      </c>
      <c r="U9" s="18">
        <v>20</v>
      </c>
      <c r="V9" s="17">
        <v>21</v>
      </c>
      <c r="W9" s="18">
        <v>22</v>
      </c>
      <c r="X9" s="17">
        <v>23</v>
      </c>
      <c r="Y9" s="18">
        <v>24</v>
      </c>
      <c r="Z9" s="17">
        <v>25</v>
      </c>
      <c r="AA9" s="18">
        <v>26</v>
      </c>
      <c r="AB9" s="17">
        <v>27</v>
      </c>
      <c r="AC9" s="18">
        <v>28</v>
      </c>
      <c r="AD9" s="17">
        <v>29</v>
      </c>
      <c r="AE9" s="18">
        <v>30</v>
      </c>
      <c r="AF9" s="17">
        <v>31</v>
      </c>
      <c r="AG9" s="18">
        <v>32</v>
      </c>
      <c r="AH9" s="17">
        <v>33</v>
      </c>
      <c r="AI9" s="18">
        <v>34</v>
      </c>
      <c r="AJ9" s="17">
        <v>35</v>
      </c>
      <c r="AK9" s="18">
        <v>36</v>
      </c>
      <c r="AL9" s="17">
        <v>37</v>
      </c>
      <c r="AM9" s="18">
        <v>38</v>
      </c>
      <c r="AN9" s="17">
        <v>39</v>
      </c>
      <c r="AO9" s="18">
        <v>40</v>
      </c>
      <c r="AP9" s="17">
        <v>41</v>
      </c>
      <c r="AQ9" s="18">
        <v>42</v>
      </c>
      <c r="AR9" s="17">
        <v>43</v>
      </c>
      <c r="AS9" s="18">
        <v>44</v>
      </c>
      <c r="AT9" s="17">
        <v>45</v>
      </c>
      <c r="AU9" s="18">
        <v>46</v>
      </c>
      <c r="AV9" s="17">
        <v>47</v>
      </c>
      <c r="AW9" s="18">
        <v>48</v>
      </c>
      <c r="AX9" s="17">
        <v>49</v>
      </c>
      <c r="AY9" s="18">
        <v>50</v>
      </c>
      <c r="AZ9" s="17">
        <v>51</v>
      </c>
      <c r="BA9" s="18">
        <v>52</v>
      </c>
      <c r="BB9" s="17">
        <v>53</v>
      </c>
      <c r="BC9" s="18">
        <v>54</v>
      </c>
      <c r="BD9" s="17">
        <v>55</v>
      </c>
      <c r="BE9" s="18">
        <v>56</v>
      </c>
      <c r="BF9" s="17">
        <v>57</v>
      </c>
      <c r="BG9" s="18">
        <v>58</v>
      </c>
      <c r="BH9" s="17">
        <v>59</v>
      </c>
      <c r="BI9" s="18">
        <v>60</v>
      </c>
      <c r="BJ9" s="17">
        <v>61</v>
      </c>
      <c r="BK9" s="18">
        <v>62</v>
      </c>
      <c r="BL9" s="17">
        <v>63</v>
      </c>
      <c r="BM9" s="18">
        <v>64</v>
      </c>
      <c r="BN9" s="17">
        <v>65</v>
      </c>
      <c r="BO9" s="18">
        <v>66</v>
      </c>
      <c r="BP9" s="17">
        <v>67</v>
      </c>
      <c r="BQ9" s="18">
        <v>68</v>
      </c>
      <c r="BR9" s="17">
        <v>69</v>
      </c>
      <c r="BS9" s="18">
        <v>70</v>
      </c>
      <c r="BT9" s="17">
        <v>71</v>
      </c>
      <c r="BU9" s="18">
        <v>72</v>
      </c>
      <c r="BV9" s="17">
        <v>73</v>
      </c>
      <c r="BW9" s="18">
        <v>74</v>
      </c>
      <c r="BX9" s="17">
        <v>75</v>
      </c>
      <c r="BY9" s="18">
        <v>76</v>
      </c>
      <c r="BZ9" s="17">
        <v>77</v>
      </c>
      <c r="CA9" s="18">
        <v>78</v>
      </c>
      <c r="CB9" s="17">
        <v>79</v>
      </c>
      <c r="CC9" s="18">
        <v>80</v>
      </c>
      <c r="CD9" s="17">
        <v>81</v>
      </c>
      <c r="CE9" s="18">
        <v>82</v>
      </c>
      <c r="CF9" s="17">
        <v>83</v>
      </c>
      <c r="CG9" s="18">
        <v>84</v>
      </c>
      <c r="CH9" s="17">
        <v>85</v>
      </c>
      <c r="CI9" s="18">
        <v>86</v>
      </c>
      <c r="CJ9" s="17">
        <v>87</v>
      </c>
      <c r="CK9" s="18">
        <v>88</v>
      </c>
      <c r="CL9" s="17">
        <v>89</v>
      </c>
      <c r="CM9" s="18">
        <v>90</v>
      </c>
      <c r="CN9" s="17">
        <v>91</v>
      </c>
      <c r="CO9" s="18">
        <v>92</v>
      </c>
      <c r="CP9" s="17">
        <v>93</v>
      </c>
      <c r="CQ9" s="18">
        <v>94</v>
      </c>
      <c r="CR9" s="17">
        <v>95</v>
      </c>
      <c r="CS9" s="18">
        <v>96</v>
      </c>
      <c r="CT9" s="17">
        <v>97</v>
      </c>
      <c r="CU9" s="18">
        <v>98</v>
      </c>
      <c r="CV9" s="17">
        <v>99</v>
      </c>
      <c r="CW9" s="18">
        <v>100</v>
      </c>
      <c r="CX9" s="17">
        <v>101</v>
      </c>
      <c r="CY9" s="18">
        <v>102</v>
      </c>
      <c r="CZ9" s="17">
        <v>103</v>
      </c>
      <c r="DA9" s="18">
        <v>104</v>
      </c>
      <c r="DB9" s="17">
        <v>105</v>
      </c>
      <c r="DC9" s="18">
        <v>106</v>
      </c>
      <c r="DD9" s="17">
        <v>107</v>
      </c>
      <c r="DE9" s="18">
        <v>108</v>
      </c>
      <c r="DF9" s="17">
        <v>109</v>
      </c>
      <c r="DG9" s="18">
        <v>110</v>
      </c>
      <c r="DH9" s="17">
        <v>111</v>
      </c>
      <c r="DI9" s="18">
        <v>112</v>
      </c>
      <c r="DJ9" s="17">
        <v>113</v>
      </c>
      <c r="DK9" s="18">
        <v>114</v>
      </c>
      <c r="DL9" s="17">
        <v>115</v>
      </c>
      <c r="DM9" s="18">
        <v>116</v>
      </c>
      <c r="DN9" s="17">
        <v>117</v>
      </c>
      <c r="DO9" s="18">
        <v>118</v>
      </c>
      <c r="DP9" s="17">
        <v>119</v>
      </c>
      <c r="DQ9" s="18">
        <v>120</v>
      </c>
      <c r="DR9" s="17">
        <v>121</v>
      </c>
      <c r="DS9" s="18">
        <v>122</v>
      </c>
      <c r="DT9" s="17">
        <v>123</v>
      </c>
      <c r="DU9" s="18">
        <v>124</v>
      </c>
      <c r="DV9" s="17">
        <v>125</v>
      </c>
      <c r="DW9" s="18">
        <v>126</v>
      </c>
      <c r="DX9" s="17">
        <v>127</v>
      </c>
      <c r="DY9" s="18">
        <v>128</v>
      </c>
      <c r="DZ9" s="17">
        <v>129</v>
      </c>
      <c r="EA9" s="18">
        <v>130</v>
      </c>
      <c r="EB9" s="17">
        <v>131</v>
      </c>
      <c r="EC9" s="18">
        <v>132</v>
      </c>
      <c r="ED9" s="17">
        <v>133</v>
      </c>
      <c r="EE9" s="18">
        <v>134</v>
      </c>
    </row>
    <row r="10" spans="1:135" s="41" customFormat="1" ht="20.25" customHeight="1">
      <c r="A10" s="28">
        <v>1</v>
      </c>
      <c r="B10" s="29" t="s">
        <v>48</v>
      </c>
      <c r="C10" s="30">
        <v>277880.6739</v>
      </c>
      <c r="D10" s="30">
        <v>605064.0302</v>
      </c>
      <c r="E10" s="31">
        <f>DG10+EC10-DY10</f>
        <v>4036662.3999999994</v>
      </c>
      <c r="F10" s="30">
        <f>DH10+ED10-DZ10</f>
        <v>1849264.1944000002</v>
      </c>
      <c r="G10" s="26">
        <f aca="true" t="shared" si="0" ref="G10:G17">DI10+EE10-EA10</f>
        <v>1893370.6681</v>
      </c>
      <c r="H10" s="26">
        <f>G10/F10*100</f>
        <v>102.38508233888723</v>
      </c>
      <c r="I10" s="26">
        <f>G10/E10*100</f>
        <v>46.90436009957138</v>
      </c>
      <c r="J10" s="26">
        <f aca="true" t="shared" si="1" ref="J10:L17">T10+Y10+AD10+AI10+AN10+AS10+BK10+BS10+BV10+BY10+CB10+CE10+CK10+CN10+CT10+CW10+DC10</f>
        <v>838838.5</v>
      </c>
      <c r="K10" s="26">
        <f t="shared" si="1"/>
        <v>346044.746</v>
      </c>
      <c r="L10" s="26">
        <f t="shared" si="1"/>
        <v>390151.2196999999</v>
      </c>
      <c r="M10" s="26">
        <f>L10/K10*100</f>
        <v>112.74588740613329</v>
      </c>
      <c r="N10" s="26">
        <f>L10/J10*100</f>
        <v>46.51088614792954</v>
      </c>
      <c r="O10" s="26">
        <f aca="true" t="shared" si="2" ref="O10:Q17">T10+AD10</f>
        <v>259458</v>
      </c>
      <c r="P10" s="26">
        <f t="shared" si="2"/>
        <v>107486.7</v>
      </c>
      <c r="Q10" s="26">
        <f t="shared" si="2"/>
        <v>115396.76000000001</v>
      </c>
      <c r="R10" s="26">
        <f>Q10/P10*100</f>
        <v>107.35910582425548</v>
      </c>
      <c r="S10" s="33">
        <f>Q10/O10*100</f>
        <v>44.47608476131012</v>
      </c>
      <c r="T10" s="34">
        <v>21718</v>
      </c>
      <c r="U10" s="26">
        <v>7240</v>
      </c>
      <c r="V10" s="26">
        <v>7559.815</v>
      </c>
      <c r="W10" s="26">
        <f>V10/U10*100</f>
        <v>104.41733425414364</v>
      </c>
      <c r="X10" s="33">
        <f aca="true" t="shared" si="3" ref="X10:X18">V10/T10*100</f>
        <v>34.8089833317985</v>
      </c>
      <c r="Y10" s="34">
        <v>19380</v>
      </c>
      <c r="Z10" s="25">
        <v>2930.526</v>
      </c>
      <c r="AA10" s="26">
        <v>3137.964</v>
      </c>
      <c r="AB10" s="26">
        <f aca="true" t="shared" si="4" ref="AB10:AB18">AA10/Z10*100</f>
        <v>107.0785244696686</v>
      </c>
      <c r="AC10" s="33">
        <f aca="true" t="shared" si="5" ref="AC10:AC18">AA10/Y10*100</f>
        <v>16.191764705882353</v>
      </c>
      <c r="AD10" s="34">
        <v>237740</v>
      </c>
      <c r="AE10" s="25">
        <v>100246.7</v>
      </c>
      <c r="AF10" s="26">
        <v>107836.945</v>
      </c>
      <c r="AG10" s="26">
        <f>AF10/AE10*100</f>
        <v>107.57156594680923</v>
      </c>
      <c r="AH10" s="33">
        <f>AF10/AD10*100</f>
        <v>45.359192815681</v>
      </c>
      <c r="AI10" s="34">
        <v>39453</v>
      </c>
      <c r="AJ10" s="25">
        <v>19726.5</v>
      </c>
      <c r="AK10" s="26">
        <v>26202.521</v>
      </c>
      <c r="AL10" s="26">
        <f>AK10/AJ10*100</f>
        <v>132.82904215142068</v>
      </c>
      <c r="AM10" s="33">
        <f aca="true" t="shared" si="6" ref="AM10:AM18">AK10/AI10*100</f>
        <v>66.41452107571034</v>
      </c>
      <c r="AN10" s="35">
        <v>11000</v>
      </c>
      <c r="AO10" s="25">
        <v>6000</v>
      </c>
      <c r="AP10" s="26">
        <v>7786.3</v>
      </c>
      <c r="AQ10" s="26">
        <f>AP10/AO10*100</f>
        <v>129.77166666666668</v>
      </c>
      <c r="AR10" s="33">
        <f>AP10/AN10*100</f>
        <v>70.78454545454545</v>
      </c>
      <c r="AS10" s="35">
        <v>0</v>
      </c>
      <c r="AT10" s="35">
        <v>0</v>
      </c>
      <c r="AU10" s="33">
        <v>0</v>
      </c>
      <c r="AV10" s="33">
        <v>0</v>
      </c>
      <c r="AW10" s="33">
        <v>0</v>
      </c>
      <c r="AX10" s="33">
        <v>0</v>
      </c>
      <c r="AY10" s="26">
        <v>1914702.3</v>
      </c>
      <c r="AZ10" s="26">
        <v>957351.2</v>
      </c>
      <c r="BA10" s="33">
        <v>957351.2</v>
      </c>
      <c r="BB10" s="36">
        <v>0</v>
      </c>
      <c r="BC10" s="36">
        <v>0</v>
      </c>
      <c r="BD10" s="36">
        <v>0</v>
      </c>
      <c r="BE10" s="26">
        <v>15169.4</v>
      </c>
      <c r="BF10" s="33">
        <v>5667.2</v>
      </c>
      <c r="BG10" s="33">
        <v>5667.2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26">
        <f aca="true" t="shared" si="7" ref="BN10:BP17">BS10+BV10+BY10+CB10</f>
        <v>311578</v>
      </c>
      <c r="BO10" s="26">
        <f t="shared" si="7"/>
        <v>108166.22</v>
      </c>
      <c r="BP10" s="26">
        <f t="shared" si="7"/>
        <v>129410.517</v>
      </c>
      <c r="BQ10" s="26">
        <f>BP10/BO10*100</f>
        <v>119.6404173132795</v>
      </c>
      <c r="BR10" s="33">
        <f>BP10/BN10*100</f>
        <v>41.533907079447204</v>
      </c>
      <c r="BS10" s="34">
        <v>100500</v>
      </c>
      <c r="BT10" s="34">
        <v>38250</v>
      </c>
      <c r="BU10" s="26">
        <v>41399.017</v>
      </c>
      <c r="BV10" s="33">
        <v>0</v>
      </c>
      <c r="BW10" s="33">
        <v>0</v>
      </c>
      <c r="BX10" s="26">
        <v>0</v>
      </c>
      <c r="BY10" s="33">
        <v>205278</v>
      </c>
      <c r="BZ10" s="25">
        <v>66084.1</v>
      </c>
      <c r="CA10" s="33">
        <v>82313.58</v>
      </c>
      <c r="CB10" s="34">
        <v>5800</v>
      </c>
      <c r="CC10" s="25">
        <v>3832.12</v>
      </c>
      <c r="CD10" s="33">
        <v>5697.92</v>
      </c>
      <c r="CE10" s="33">
        <v>0</v>
      </c>
      <c r="CF10" s="33">
        <v>0</v>
      </c>
      <c r="CG10" s="33">
        <v>0</v>
      </c>
      <c r="CH10" s="33">
        <v>7473.3</v>
      </c>
      <c r="CI10" s="25">
        <v>3362.99</v>
      </c>
      <c r="CJ10" s="33">
        <v>3362.99</v>
      </c>
      <c r="CK10" s="34">
        <v>0</v>
      </c>
      <c r="CL10" s="25">
        <v>0</v>
      </c>
      <c r="CM10" s="33">
        <v>0</v>
      </c>
      <c r="CN10" s="34">
        <v>182469.5</v>
      </c>
      <c r="CO10" s="25">
        <v>91234.8</v>
      </c>
      <c r="CP10" s="42">
        <v>93748.2607</v>
      </c>
      <c r="CQ10" s="33">
        <v>100000</v>
      </c>
      <c r="CR10" s="25">
        <v>50000</v>
      </c>
      <c r="CS10" s="43">
        <v>59801.5857</v>
      </c>
      <c r="CT10" s="34">
        <v>10000</v>
      </c>
      <c r="CU10" s="25">
        <v>5000</v>
      </c>
      <c r="CV10" s="33">
        <v>5365.8</v>
      </c>
      <c r="CW10" s="33">
        <v>5000</v>
      </c>
      <c r="CX10" s="33">
        <v>5000</v>
      </c>
      <c r="CY10" s="33">
        <v>8144.997</v>
      </c>
      <c r="CZ10" s="33">
        <v>30000</v>
      </c>
      <c r="DA10" s="25">
        <v>15000</v>
      </c>
      <c r="DB10" s="33">
        <v>15000</v>
      </c>
      <c r="DC10" s="33">
        <v>500</v>
      </c>
      <c r="DD10" s="25">
        <v>500</v>
      </c>
      <c r="DE10" s="46">
        <v>958.1</v>
      </c>
      <c r="DF10" s="33">
        <v>0</v>
      </c>
      <c r="DG10" s="26">
        <f aca="true" t="shared" si="8" ref="DG10:DH17">T10+Y10+AD10+AI10+AN10+AS10+AV10+AY10+BB10+BE10+BH10+BK10+BS10+BV10+BY10+CB10+CE10+CH10+CK10+CN10+CT10+CW10+CZ10+DC10</f>
        <v>2806183.4999999995</v>
      </c>
      <c r="DH10" s="26">
        <f t="shared" si="8"/>
        <v>1327426.1360000002</v>
      </c>
      <c r="DI10" s="26">
        <f aca="true" t="shared" si="9" ref="DI10:DI18">V10+AA10+AF10+AK10+AP10+AU10+AX10+BA10+BD10+BG10+BJ10+BM10+BU10+BX10+CA10+CD10+CG10+CJ10+CM10+CP10+CV10+CY10+DB10+DE10+DF10</f>
        <v>1371532.6097</v>
      </c>
      <c r="DJ10" s="33">
        <v>0</v>
      </c>
      <c r="DK10" s="33">
        <v>0</v>
      </c>
      <c r="DL10" s="33">
        <v>0</v>
      </c>
      <c r="DM10" s="25">
        <v>1022750.9</v>
      </c>
      <c r="DN10" s="25">
        <v>334955.76</v>
      </c>
      <c r="DO10" s="25">
        <v>334955.76</v>
      </c>
      <c r="DP10" s="25">
        <v>0</v>
      </c>
      <c r="DQ10" s="25">
        <v>0</v>
      </c>
      <c r="DR10" s="25">
        <v>0</v>
      </c>
      <c r="DS10" s="25">
        <v>207728</v>
      </c>
      <c r="DT10" s="25">
        <v>186882.2984</v>
      </c>
      <c r="DU10" s="25">
        <v>186882.2984</v>
      </c>
      <c r="DV10" s="25">
        <v>0</v>
      </c>
      <c r="DW10" s="25">
        <v>0</v>
      </c>
      <c r="DX10" s="25">
        <v>0</v>
      </c>
      <c r="DY10" s="25">
        <v>0</v>
      </c>
      <c r="DZ10" s="25">
        <v>0</v>
      </c>
      <c r="EA10" s="25">
        <v>0</v>
      </c>
      <c r="EB10" s="33">
        <v>0</v>
      </c>
      <c r="EC10" s="26">
        <f aca="true" t="shared" si="10" ref="EC10:ED17">DJ10+DM10+DP10+DS10+DV10+DY10</f>
        <v>1230478.9</v>
      </c>
      <c r="ED10" s="26">
        <f t="shared" si="10"/>
        <v>521838.0584</v>
      </c>
      <c r="EE10" s="26">
        <f aca="true" t="shared" si="11" ref="EE10:EE17">DL10+DO10+DR10+DU10+DX10+EA10+EB10</f>
        <v>521838.0584</v>
      </c>
    </row>
    <row r="11" spans="1:135" s="41" customFormat="1" ht="20.25" customHeight="1">
      <c r="A11" s="28">
        <v>2</v>
      </c>
      <c r="B11" s="29" t="s">
        <v>49</v>
      </c>
      <c r="C11" s="30">
        <v>215197.4373</v>
      </c>
      <c r="D11" s="30">
        <v>84035.6225</v>
      </c>
      <c r="E11" s="31">
        <f aca="true" t="shared" si="12" ref="E11:E17">DG11+EC11-DY11</f>
        <v>1038086.1</v>
      </c>
      <c r="F11" s="30">
        <f aca="true" t="shared" si="13" ref="F11:F17">DH11+ED11-DZ11</f>
        <v>309195.04495</v>
      </c>
      <c r="G11" s="26">
        <f t="shared" si="0"/>
        <v>334490.48939999996</v>
      </c>
      <c r="H11" s="26">
        <f aca="true" t="shared" si="14" ref="H11:H17">G11/F11*100</f>
        <v>108.18106397988703</v>
      </c>
      <c r="I11" s="26">
        <f aca="true" t="shared" si="15" ref="I11:I17">G11/E11*100</f>
        <v>32.22184454642057</v>
      </c>
      <c r="J11" s="26">
        <f t="shared" si="1"/>
        <v>407340</v>
      </c>
      <c r="K11" s="26">
        <f t="shared" si="1"/>
        <v>181136.49495</v>
      </c>
      <c r="L11" s="26">
        <f t="shared" si="1"/>
        <v>206431.9394</v>
      </c>
      <c r="M11" s="26">
        <f aca="true" t="shared" si="16" ref="M11:M17">L11/K11*100</f>
        <v>113.96485255882997</v>
      </c>
      <c r="N11" s="26">
        <f aca="true" t="shared" si="17" ref="N11:N17">L11/J11*100</f>
        <v>50.67804276525752</v>
      </c>
      <c r="O11" s="26">
        <f t="shared" si="2"/>
        <v>92000</v>
      </c>
      <c r="P11" s="26">
        <f t="shared" si="2"/>
        <v>47424.04495</v>
      </c>
      <c r="Q11" s="26">
        <f t="shared" si="2"/>
        <v>58630.7793</v>
      </c>
      <c r="R11" s="26">
        <f aca="true" t="shared" si="18" ref="R11:R17">Q11/P11*100</f>
        <v>123.63091204433417</v>
      </c>
      <c r="S11" s="33">
        <f aca="true" t="shared" si="19" ref="S11:S17">Q11/O11*100</f>
        <v>63.72910793478261</v>
      </c>
      <c r="T11" s="34">
        <v>7000</v>
      </c>
      <c r="U11" s="26">
        <v>4924.14495</v>
      </c>
      <c r="V11" s="26">
        <v>3437.8073</v>
      </c>
      <c r="W11" s="26">
        <f>V11/U11*100</f>
        <v>69.81531483958449</v>
      </c>
      <c r="X11" s="33">
        <f t="shared" si="3"/>
        <v>49.11153285714286</v>
      </c>
      <c r="Y11" s="34">
        <v>1000</v>
      </c>
      <c r="Z11" s="25">
        <v>245</v>
      </c>
      <c r="AA11" s="26">
        <v>252.9911</v>
      </c>
      <c r="AB11" s="26">
        <f t="shared" si="4"/>
        <v>103.26167346938774</v>
      </c>
      <c r="AC11" s="33">
        <f t="shared" si="5"/>
        <v>25.299109999999995</v>
      </c>
      <c r="AD11" s="34">
        <v>85000</v>
      </c>
      <c r="AE11" s="25">
        <v>42499.9</v>
      </c>
      <c r="AF11" s="26">
        <v>55192.972</v>
      </c>
      <c r="AG11" s="26">
        <f>AF11/AE11*100</f>
        <v>129.8661220379342</v>
      </c>
      <c r="AH11" s="33">
        <f>AF11/AD11*100</f>
        <v>64.93290823529412</v>
      </c>
      <c r="AI11" s="34">
        <v>7890</v>
      </c>
      <c r="AJ11" s="25">
        <v>3945</v>
      </c>
      <c r="AK11" s="26">
        <v>4547.58</v>
      </c>
      <c r="AL11" s="26">
        <f>AK11/AJ11*100</f>
        <v>115.27452471482889</v>
      </c>
      <c r="AM11" s="33">
        <f t="shared" si="6"/>
        <v>57.63726235741444</v>
      </c>
      <c r="AN11" s="35">
        <v>800</v>
      </c>
      <c r="AO11" s="25">
        <v>400</v>
      </c>
      <c r="AP11" s="26">
        <v>380</v>
      </c>
      <c r="AQ11" s="26">
        <f>AP11/AO11*100</f>
        <v>95</v>
      </c>
      <c r="AR11" s="33">
        <f>AP11/AN11*100</f>
        <v>47.5</v>
      </c>
      <c r="AS11" s="35">
        <v>0</v>
      </c>
      <c r="AT11" s="35">
        <v>0</v>
      </c>
      <c r="AU11" s="33">
        <v>0</v>
      </c>
      <c r="AV11" s="33">
        <v>0</v>
      </c>
      <c r="AW11" s="33">
        <v>0</v>
      </c>
      <c r="AX11" s="33">
        <v>0</v>
      </c>
      <c r="AY11" s="26">
        <v>246108.1</v>
      </c>
      <c r="AZ11" s="26">
        <v>123054.1</v>
      </c>
      <c r="BA11" s="33">
        <v>123054.1</v>
      </c>
      <c r="BB11" s="36">
        <v>0</v>
      </c>
      <c r="BC11" s="36">
        <v>0</v>
      </c>
      <c r="BD11" s="36">
        <v>0</v>
      </c>
      <c r="BE11" s="26">
        <v>4267</v>
      </c>
      <c r="BF11" s="33">
        <v>1337.2</v>
      </c>
      <c r="BG11" s="33">
        <v>1337.2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26">
        <f t="shared" si="7"/>
        <v>126500</v>
      </c>
      <c r="BO11" s="26">
        <f t="shared" si="7"/>
        <v>59468.1</v>
      </c>
      <c r="BP11" s="26">
        <f t="shared" si="7"/>
        <v>59142.344000000005</v>
      </c>
      <c r="BQ11" s="26">
        <f aca="true" t="shared" si="20" ref="BQ11:BQ17">BP11/BO11*100</f>
        <v>99.45221723915849</v>
      </c>
      <c r="BR11" s="33">
        <f aca="true" t="shared" si="21" ref="BR11:BR18">BP11/BN11*100</f>
        <v>46.75284110671937</v>
      </c>
      <c r="BS11" s="34">
        <v>11000</v>
      </c>
      <c r="BT11" s="34">
        <v>2802.1</v>
      </c>
      <c r="BU11" s="26">
        <v>3479.996</v>
      </c>
      <c r="BV11" s="33">
        <v>0</v>
      </c>
      <c r="BW11" s="33">
        <v>0</v>
      </c>
      <c r="BX11" s="26">
        <v>0</v>
      </c>
      <c r="BY11" s="33">
        <v>109000</v>
      </c>
      <c r="BZ11" s="25">
        <v>54500</v>
      </c>
      <c r="CA11" s="33">
        <v>54232.584</v>
      </c>
      <c r="CB11" s="34">
        <v>6500</v>
      </c>
      <c r="CC11" s="25">
        <v>2166</v>
      </c>
      <c r="CD11" s="33">
        <v>1429.764</v>
      </c>
      <c r="CE11" s="33">
        <v>0</v>
      </c>
      <c r="CF11" s="33">
        <v>0</v>
      </c>
      <c r="CG11" s="33">
        <v>0</v>
      </c>
      <c r="CH11" s="33">
        <v>3703</v>
      </c>
      <c r="CI11" s="25">
        <v>740.65</v>
      </c>
      <c r="CJ11" s="33">
        <v>740.65</v>
      </c>
      <c r="CK11" s="37">
        <v>0</v>
      </c>
      <c r="CL11" s="25">
        <v>0</v>
      </c>
      <c r="CM11" s="33">
        <v>0</v>
      </c>
      <c r="CN11" s="34">
        <v>7150</v>
      </c>
      <c r="CO11" s="25">
        <v>3575</v>
      </c>
      <c r="CP11" s="43">
        <v>3659</v>
      </c>
      <c r="CQ11" s="33">
        <v>0</v>
      </c>
      <c r="CR11" s="25">
        <v>0</v>
      </c>
      <c r="CS11" s="43">
        <v>0</v>
      </c>
      <c r="CT11" s="34">
        <v>5000</v>
      </c>
      <c r="CU11" s="25">
        <v>5000</v>
      </c>
      <c r="CV11" s="33">
        <v>18133.41</v>
      </c>
      <c r="CW11" s="33">
        <v>5000</v>
      </c>
      <c r="CX11" s="33">
        <v>2500</v>
      </c>
      <c r="CY11" s="33">
        <v>3106.485</v>
      </c>
      <c r="CZ11" s="33">
        <v>0</v>
      </c>
      <c r="DA11" s="25">
        <v>0</v>
      </c>
      <c r="DB11" s="33">
        <v>0</v>
      </c>
      <c r="DC11" s="33">
        <v>162000</v>
      </c>
      <c r="DD11" s="25">
        <v>58579.35</v>
      </c>
      <c r="DE11" s="46">
        <v>58579.35</v>
      </c>
      <c r="DF11" s="33">
        <v>0</v>
      </c>
      <c r="DG11" s="26">
        <f t="shared" si="8"/>
        <v>661418.1</v>
      </c>
      <c r="DH11" s="26">
        <f t="shared" si="8"/>
        <v>306268.44495000003</v>
      </c>
      <c r="DI11" s="26">
        <f t="shared" si="9"/>
        <v>331563.8894</v>
      </c>
      <c r="DJ11" s="33">
        <v>0</v>
      </c>
      <c r="DK11" s="33">
        <v>0</v>
      </c>
      <c r="DL11" s="33">
        <v>0</v>
      </c>
      <c r="DM11" s="25">
        <v>376668</v>
      </c>
      <c r="DN11" s="25">
        <v>2926.6</v>
      </c>
      <c r="DO11" s="25">
        <v>2926.6</v>
      </c>
      <c r="DP11" s="25">
        <v>0</v>
      </c>
      <c r="DQ11" s="25">
        <v>0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25">
        <v>0</v>
      </c>
      <c r="DY11" s="25">
        <v>0</v>
      </c>
      <c r="DZ11" s="25">
        <v>0</v>
      </c>
      <c r="EA11" s="25">
        <v>0</v>
      </c>
      <c r="EB11" s="33">
        <v>0</v>
      </c>
      <c r="EC11" s="26">
        <f t="shared" si="10"/>
        <v>376668</v>
      </c>
      <c r="ED11" s="26">
        <f t="shared" si="10"/>
        <v>2926.6</v>
      </c>
      <c r="EE11" s="26">
        <f t="shared" si="11"/>
        <v>2926.6</v>
      </c>
    </row>
    <row r="12" spans="1:135" s="41" customFormat="1" ht="20.25" customHeight="1">
      <c r="A12" s="28">
        <v>3</v>
      </c>
      <c r="B12" s="29" t="s">
        <v>50</v>
      </c>
      <c r="C12" s="30">
        <v>11054.5556</v>
      </c>
      <c r="D12" s="30">
        <v>304193.6245</v>
      </c>
      <c r="E12" s="31">
        <f t="shared" si="12"/>
        <v>1675377</v>
      </c>
      <c r="F12" s="30">
        <f t="shared" si="13"/>
        <v>605169.4080000002</v>
      </c>
      <c r="G12" s="26">
        <f t="shared" si="0"/>
        <v>619203.5631000001</v>
      </c>
      <c r="H12" s="26">
        <f t="shared" si="14"/>
        <v>102.31904569439175</v>
      </c>
      <c r="I12" s="26">
        <f t="shared" si="15"/>
        <v>36.95905835522394</v>
      </c>
      <c r="J12" s="26">
        <f t="shared" si="1"/>
        <v>235190</v>
      </c>
      <c r="K12" s="26">
        <f t="shared" si="1"/>
        <v>103722.3</v>
      </c>
      <c r="L12" s="26">
        <f t="shared" si="1"/>
        <v>117918.95510000002</v>
      </c>
      <c r="M12" s="26">
        <f t="shared" si="16"/>
        <v>113.687177299385</v>
      </c>
      <c r="N12" s="26">
        <f t="shared" si="17"/>
        <v>50.13774186827672</v>
      </c>
      <c r="O12" s="26">
        <f t="shared" si="2"/>
        <v>84700</v>
      </c>
      <c r="P12" s="26">
        <f t="shared" si="2"/>
        <v>40815.3</v>
      </c>
      <c r="Q12" s="26">
        <f t="shared" si="2"/>
        <v>54672.291</v>
      </c>
      <c r="R12" s="26">
        <f t="shared" si="18"/>
        <v>133.95048180461737</v>
      </c>
      <c r="S12" s="33">
        <f t="shared" si="19"/>
        <v>64.54815938606848</v>
      </c>
      <c r="T12" s="34">
        <v>11500</v>
      </c>
      <c r="U12" s="26">
        <v>4215.3</v>
      </c>
      <c r="V12" s="26">
        <v>5414.257</v>
      </c>
      <c r="W12" s="26">
        <f>V12/U12*100</f>
        <v>128.44298151970202</v>
      </c>
      <c r="X12" s="33">
        <f t="shared" si="3"/>
        <v>47.08049565217391</v>
      </c>
      <c r="Y12" s="34">
        <v>23000</v>
      </c>
      <c r="Z12" s="25">
        <v>3583</v>
      </c>
      <c r="AA12" s="26">
        <v>2615.4641</v>
      </c>
      <c r="AB12" s="26">
        <f t="shared" si="4"/>
        <v>72.99648618476138</v>
      </c>
      <c r="AC12" s="33">
        <f t="shared" si="5"/>
        <v>11.371583043478262</v>
      </c>
      <c r="AD12" s="34">
        <v>73200</v>
      </c>
      <c r="AE12" s="25">
        <v>36600</v>
      </c>
      <c r="AF12" s="26">
        <v>49258.034</v>
      </c>
      <c r="AG12" s="26">
        <f>AF12/AE12*100</f>
        <v>134.58479234972677</v>
      </c>
      <c r="AH12" s="33">
        <f>AF12/AD12*100</f>
        <v>67.29239617486338</v>
      </c>
      <c r="AI12" s="34">
        <v>12090</v>
      </c>
      <c r="AJ12" s="25">
        <v>6100</v>
      </c>
      <c r="AK12" s="26">
        <v>6384.888</v>
      </c>
      <c r="AL12" s="26">
        <f>AK12/AJ12*100</f>
        <v>104.67029508196721</v>
      </c>
      <c r="AM12" s="33">
        <f t="shared" si="6"/>
        <v>52.81131513647642</v>
      </c>
      <c r="AN12" s="35">
        <v>6500</v>
      </c>
      <c r="AO12" s="25">
        <v>3249</v>
      </c>
      <c r="AP12" s="26">
        <v>4398.3</v>
      </c>
      <c r="AQ12" s="26">
        <f>AP12/AO12*100</f>
        <v>135.37396121883657</v>
      </c>
      <c r="AR12" s="33">
        <f>AP12/AN12*100</f>
        <v>67.66615384615385</v>
      </c>
      <c r="AS12" s="35">
        <v>0</v>
      </c>
      <c r="AT12" s="35">
        <v>0</v>
      </c>
      <c r="AU12" s="33">
        <v>0</v>
      </c>
      <c r="AV12" s="33">
        <v>0</v>
      </c>
      <c r="AW12" s="33">
        <v>0</v>
      </c>
      <c r="AX12" s="33">
        <v>0</v>
      </c>
      <c r="AY12" s="26">
        <v>957249.2</v>
      </c>
      <c r="AZ12" s="26">
        <v>478624.6</v>
      </c>
      <c r="BA12" s="33">
        <v>478624.6</v>
      </c>
      <c r="BB12" s="36">
        <v>0</v>
      </c>
      <c r="BC12" s="36">
        <v>0</v>
      </c>
      <c r="BD12" s="36">
        <v>0</v>
      </c>
      <c r="BE12" s="26">
        <v>9602.5</v>
      </c>
      <c r="BF12" s="33">
        <v>3138.8</v>
      </c>
      <c r="BG12" s="33">
        <v>3138.8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26">
        <f t="shared" si="7"/>
        <v>30500</v>
      </c>
      <c r="BO12" s="26">
        <f t="shared" si="7"/>
        <v>10000</v>
      </c>
      <c r="BP12" s="26">
        <f t="shared" si="7"/>
        <v>8039.929</v>
      </c>
      <c r="BQ12" s="26">
        <f t="shared" si="20"/>
        <v>80.39929000000001</v>
      </c>
      <c r="BR12" s="33">
        <f t="shared" si="21"/>
        <v>26.36042295081967</v>
      </c>
      <c r="BS12" s="34">
        <v>7500</v>
      </c>
      <c r="BT12" s="34">
        <v>1500</v>
      </c>
      <c r="BU12" s="26">
        <v>1333.55</v>
      </c>
      <c r="BV12" s="33">
        <v>0</v>
      </c>
      <c r="BW12" s="33">
        <v>0</v>
      </c>
      <c r="BX12" s="26">
        <v>0</v>
      </c>
      <c r="BY12" s="33">
        <v>5000</v>
      </c>
      <c r="BZ12" s="25">
        <v>2500</v>
      </c>
      <c r="CA12" s="33">
        <v>2704.268</v>
      </c>
      <c r="CB12" s="34">
        <v>18000</v>
      </c>
      <c r="CC12" s="25">
        <v>6000</v>
      </c>
      <c r="CD12" s="33">
        <v>4002.111</v>
      </c>
      <c r="CE12" s="33">
        <v>0</v>
      </c>
      <c r="CF12" s="33">
        <v>0</v>
      </c>
      <c r="CG12" s="33">
        <v>0</v>
      </c>
      <c r="CH12" s="33">
        <v>3475.3</v>
      </c>
      <c r="CI12" s="25">
        <v>992.506</v>
      </c>
      <c r="CJ12" s="33">
        <v>992.506</v>
      </c>
      <c r="CK12" s="37">
        <v>0</v>
      </c>
      <c r="CL12" s="25">
        <v>0</v>
      </c>
      <c r="CM12" s="33">
        <v>0</v>
      </c>
      <c r="CN12" s="34">
        <v>76850</v>
      </c>
      <c r="CO12" s="25">
        <v>38425</v>
      </c>
      <c r="CP12" s="43">
        <v>34592.668</v>
      </c>
      <c r="CQ12" s="33">
        <v>50000</v>
      </c>
      <c r="CR12" s="25">
        <v>23300</v>
      </c>
      <c r="CS12" s="43">
        <v>21359.698</v>
      </c>
      <c r="CT12" s="34">
        <v>250</v>
      </c>
      <c r="CU12" s="25">
        <v>250</v>
      </c>
      <c r="CV12" s="33">
        <v>3003.07</v>
      </c>
      <c r="CW12" s="33">
        <v>1300</v>
      </c>
      <c r="CX12" s="33">
        <v>1300</v>
      </c>
      <c r="CY12" s="33">
        <v>2600</v>
      </c>
      <c r="CZ12" s="33">
        <v>0</v>
      </c>
      <c r="DA12" s="25">
        <v>0</v>
      </c>
      <c r="DB12" s="33">
        <v>0</v>
      </c>
      <c r="DC12" s="33">
        <v>0</v>
      </c>
      <c r="DD12" s="25">
        <v>0</v>
      </c>
      <c r="DE12" s="46">
        <v>1612.345</v>
      </c>
      <c r="DF12" s="33">
        <v>-162.5</v>
      </c>
      <c r="DG12" s="26">
        <f t="shared" si="8"/>
        <v>1205517</v>
      </c>
      <c r="DH12" s="26">
        <f t="shared" si="8"/>
        <v>586478.2060000001</v>
      </c>
      <c r="DI12" s="26">
        <f t="shared" si="9"/>
        <v>600512.3611000001</v>
      </c>
      <c r="DJ12" s="33">
        <v>0</v>
      </c>
      <c r="DK12" s="33">
        <v>0</v>
      </c>
      <c r="DL12" s="33">
        <v>0</v>
      </c>
      <c r="DM12" s="25">
        <v>399860</v>
      </c>
      <c r="DN12" s="25">
        <v>8691.202</v>
      </c>
      <c r="DO12" s="25">
        <v>8691.202</v>
      </c>
      <c r="DP12" s="25">
        <v>0</v>
      </c>
      <c r="DQ12" s="25">
        <v>0</v>
      </c>
      <c r="DR12" s="25">
        <v>0</v>
      </c>
      <c r="DS12" s="25">
        <v>70000</v>
      </c>
      <c r="DT12" s="25">
        <v>10000</v>
      </c>
      <c r="DU12" s="25">
        <v>10000</v>
      </c>
      <c r="DV12" s="25">
        <v>0</v>
      </c>
      <c r="DW12" s="25">
        <v>0</v>
      </c>
      <c r="DX12" s="25">
        <v>0</v>
      </c>
      <c r="DY12" s="25">
        <v>0</v>
      </c>
      <c r="DZ12" s="25">
        <v>0</v>
      </c>
      <c r="EA12" s="25">
        <v>0</v>
      </c>
      <c r="EB12" s="33">
        <v>0</v>
      </c>
      <c r="EC12" s="26">
        <f t="shared" si="10"/>
        <v>469860</v>
      </c>
      <c r="ED12" s="26">
        <f t="shared" si="10"/>
        <v>18691.201999999997</v>
      </c>
      <c r="EE12" s="26">
        <f t="shared" si="11"/>
        <v>18691.201999999997</v>
      </c>
    </row>
    <row r="13" spans="1:135" s="41" customFormat="1" ht="20.25" customHeight="1">
      <c r="A13" s="28">
        <v>4</v>
      </c>
      <c r="B13" s="29" t="s">
        <v>51</v>
      </c>
      <c r="C13" s="30">
        <v>11882.4161</v>
      </c>
      <c r="D13" s="30">
        <v>18569.5479</v>
      </c>
      <c r="E13" s="31">
        <f t="shared" si="12"/>
        <v>253956.9</v>
      </c>
      <c r="F13" s="30">
        <f t="shared" si="13"/>
        <v>118755.946</v>
      </c>
      <c r="G13" s="26">
        <f t="shared" si="0"/>
        <v>117117.2166</v>
      </c>
      <c r="H13" s="26">
        <f t="shared" si="14"/>
        <v>98.62008644181908</v>
      </c>
      <c r="I13" s="26">
        <f t="shared" si="15"/>
        <v>46.11696575285019</v>
      </c>
      <c r="J13" s="26">
        <f t="shared" si="1"/>
        <v>48700</v>
      </c>
      <c r="K13" s="26">
        <f t="shared" si="1"/>
        <v>14839.446</v>
      </c>
      <c r="L13" s="26">
        <f t="shared" si="1"/>
        <v>13320.716600000002</v>
      </c>
      <c r="M13" s="26">
        <f t="shared" si="16"/>
        <v>89.76559232736857</v>
      </c>
      <c r="N13" s="26">
        <f t="shared" si="17"/>
        <v>27.35260082135524</v>
      </c>
      <c r="O13" s="26">
        <f t="shared" si="2"/>
        <v>9000</v>
      </c>
      <c r="P13" s="26">
        <f t="shared" si="2"/>
        <v>4373.246</v>
      </c>
      <c r="Q13" s="26">
        <f t="shared" si="2"/>
        <v>6073.889</v>
      </c>
      <c r="R13" s="26">
        <f t="shared" si="18"/>
        <v>138.88743052643278</v>
      </c>
      <c r="S13" s="33">
        <f t="shared" si="19"/>
        <v>67.48765555555556</v>
      </c>
      <c r="T13" s="34">
        <v>500</v>
      </c>
      <c r="U13" s="26">
        <v>123.24600000000001</v>
      </c>
      <c r="V13" s="26">
        <v>82.164</v>
      </c>
      <c r="W13" s="26">
        <f>V13/U13*100</f>
        <v>66.66666666666666</v>
      </c>
      <c r="X13" s="33">
        <f t="shared" si="3"/>
        <v>16.4328</v>
      </c>
      <c r="Y13" s="34">
        <v>14000</v>
      </c>
      <c r="Z13" s="25">
        <v>583</v>
      </c>
      <c r="AA13" s="26">
        <v>50.141</v>
      </c>
      <c r="AB13" s="26">
        <f t="shared" si="4"/>
        <v>8.600514579759864</v>
      </c>
      <c r="AC13" s="33">
        <f t="shared" si="5"/>
        <v>0.35815</v>
      </c>
      <c r="AD13" s="34">
        <v>8500</v>
      </c>
      <c r="AE13" s="25">
        <v>4250</v>
      </c>
      <c r="AF13" s="26">
        <v>5991.725</v>
      </c>
      <c r="AG13" s="26">
        <f>AF13/AE13*100</f>
        <v>140.98176470588234</v>
      </c>
      <c r="AH13" s="33">
        <f>AF13/AD13*100</f>
        <v>70.49088235294117</v>
      </c>
      <c r="AI13" s="34">
        <v>1200</v>
      </c>
      <c r="AJ13" s="25">
        <v>600</v>
      </c>
      <c r="AK13" s="26">
        <v>296.7</v>
      </c>
      <c r="AL13" s="26">
        <v>0</v>
      </c>
      <c r="AM13" s="33">
        <f t="shared" si="6"/>
        <v>24.725</v>
      </c>
      <c r="AN13" s="35">
        <v>0</v>
      </c>
      <c r="AO13" s="25">
        <v>0</v>
      </c>
      <c r="AP13" s="26">
        <v>0</v>
      </c>
      <c r="AQ13" s="26">
        <v>0</v>
      </c>
      <c r="AR13" s="33">
        <v>0</v>
      </c>
      <c r="AS13" s="35">
        <v>0</v>
      </c>
      <c r="AT13" s="35">
        <v>0</v>
      </c>
      <c r="AU13" s="33">
        <v>0</v>
      </c>
      <c r="AV13" s="33">
        <v>0</v>
      </c>
      <c r="AW13" s="33">
        <v>0</v>
      </c>
      <c r="AX13" s="33">
        <v>0</v>
      </c>
      <c r="AY13" s="26">
        <v>205256.9</v>
      </c>
      <c r="AZ13" s="26">
        <v>102628.5</v>
      </c>
      <c r="BA13" s="33">
        <v>102628.5</v>
      </c>
      <c r="BB13" s="36">
        <v>0</v>
      </c>
      <c r="BC13" s="36">
        <v>0</v>
      </c>
      <c r="BD13" s="36">
        <v>0</v>
      </c>
      <c r="BE13" s="26">
        <v>0</v>
      </c>
      <c r="BF13" s="33">
        <v>1288</v>
      </c>
      <c r="BG13" s="33">
        <v>1288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26">
        <f t="shared" si="7"/>
        <v>8500</v>
      </c>
      <c r="BO13" s="26">
        <f t="shared" si="7"/>
        <v>1283.2</v>
      </c>
      <c r="BP13" s="26">
        <f t="shared" si="7"/>
        <v>1994.868</v>
      </c>
      <c r="BQ13" s="26">
        <f t="shared" si="20"/>
        <v>155.4604114713217</v>
      </c>
      <c r="BR13" s="33">
        <f t="shared" si="21"/>
        <v>23.469035294117646</v>
      </c>
      <c r="BS13" s="34">
        <v>8500</v>
      </c>
      <c r="BT13" s="34">
        <v>1283.2</v>
      </c>
      <c r="BU13" s="26">
        <v>1994.868</v>
      </c>
      <c r="BV13" s="33">
        <v>0</v>
      </c>
      <c r="BW13" s="33">
        <v>0</v>
      </c>
      <c r="BX13" s="26">
        <v>0</v>
      </c>
      <c r="BY13" s="33">
        <v>0</v>
      </c>
      <c r="BZ13" s="25">
        <v>0</v>
      </c>
      <c r="CA13" s="33">
        <v>0</v>
      </c>
      <c r="CB13" s="34">
        <v>0</v>
      </c>
      <c r="CC13" s="25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25">
        <v>0</v>
      </c>
      <c r="CJ13" s="33">
        <v>0</v>
      </c>
      <c r="CK13" s="37">
        <v>0</v>
      </c>
      <c r="CL13" s="25">
        <v>0</v>
      </c>
      <c r="CM13" s="33">
        <v>140</v>
      </c>
      <c r="CN13" s="34">
        <v>8000</v>
      </c>
      <c r="CO13" s="25">
        <v>4000</v>
      </c>
      <c r="CP13" s="43">
        <v>2790</v>
      </c>
      <c r="CQ13" s="33">
        <v>2800</v>
      </c>
      <c r="CR13" s="25">
        <v>1400</v>
      </c>
      <c r="CS13" s="43">
        <v>412.7</v>
      </c>
      <c r="CT13" s="34">
        <v>0</v>
      </c>
      <c r="CU13" s="25">
        <v>0</v>
      </c>
      <c r="CV13" s="33">
        <v>0</v>
      </c>
      <c r="CW13" s="33">
        <v>0</v>
      </c>
      <c r="CX13" s="33">
        <v>0</v>
      </c>
      <c r="CY13" s="33">
        <v>364.9186</v>
      </c>
      <c r="CZ13" s="33">
        <v>0</v>
      </c>
      <c r="DA13" s="25">
        <v>0</v>
      </c>
      <c r="DB13" s="33">
        <v>0</v>
      </c>
      <c r="DC13" s="33">
        <v>8000</v>
      </c>
      <c r="DD13" s="25">
        <v>4000</v>
      </c>
      <c r="DE13" s="46">
        <v>1610.2</v>
      </c>
      <c r="DF13" s="33">
        <v>-120</v>
      </c>
      <c r="DG13" s="26">
        <f t="shared" si="8"/>
        <v>253956.9</v>
      </c>
      <c r="DH13" s="26">
        <f t="shared" si="8"/>
        <v>118755.946</v>
      </c>
      <c r="DI13" s="26">
        <f t="shared" si="9"/>
        <v>117117.2166</v>
      </c>
      <c r="DJ13" s="33">
        <v>0</v>
      </c>
      <c r="DK13" s="33">
        <v>0</v>
      </c>
      <c r="DL13" s="33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0</v>
      </c>
      <c r="EA13" s="25">
        <v>0</v>
      </c>
      <c r="EB13" s="33">
        <v>0</v>
      </c>
      <c r="EC13" s="26">
        <f t="shared" si="10"/>
        <v>0</v>
      </c>
      <c r="ED13" s="26">
        <f t="shared" si="10"/>
        <v>0</v>
      </c>
      <c r="EE13" s="26">
        <f t="shared" si="11"/>
        <v>0</v>
      </c>
    </row>
    <row r="14" spans="1:135" s="41" customFormat="1" ht="20.25" customHeight="1">
      <c r="A14" s="28">
        <v>5</v>
      </c>
      <c r="B14" s="29" t="s">
        <v>52</v>
      </c>
      <c r="C14" s="30">
        <v>31928.9348</v>
      </c>
      <c r="D14" s="30">
        <v>8148.3035</v>
      </c>
      <c r="E14" s="31">
        <f t="shared" si="12"/>
        <v>227570.30000000002</v>
      </c>
      <c r="F14" s="30">
        <f t="shared" si="13"/>
        <v>108059.60100000001</v>
      </c>
      <c r="G14" s="26">
        <f t="shared" si="0"/>
        <v>105121.611</v>
      </c>
      <c r="H14" s="26">
        <f t="shared" si="14"/>
        <v>97.2811393223634</v>
      </c>
      <c r="I14" s="26">
        <f t="shared" si="15"/>
        <v>46.193027385383765</v>
      </c>
      <c r="J14" s="26">
        <f t="shared" si="1"/>
        <v>65244.799999999996</v>
      </c>
      <c r="K14" s="26">
        <f t="shared" si="1"/>
        <v>20840.801000000003</v>
      </c>
      <c r="L14" s="26">
        <f t="shared" si="1"/>
        <v>17940.811</v>
      </c>
      <c r="M14" s="26">
        <f t="shared" si="16"/>
        <v>86.08503579109075</v>
      </c>
      <c r="N14" s="26">
        <f t="shared" si="17"/>
        <v>27.497687172004515</v>
      </c>
      <c r="O14" s="26">
        <f t="shared" si="2"/>
        <v>19701.4</v>
      </c>
      <c r="P14" s="26">
        <f t="shared" si="2"/>
        <v>8627.331</v>
      </c>
      <c r="Q14" s="26">
        <f t="shared" si="2"/>
        <v>8219.365000000002</v>
      </c>
      <c r="R14" s="26">
        <f t="shared" si="18"/>
        <v>95.27123741977677</v>
      </c>
      <c r="S14" s="33">
        <f t="shared" si="19"/>
        <v>41.71970012283391</v>
      </c>
      <c r="T14" s="34">
        <v>49</v>
      </c>
      <c r="U14" s="26">
        <v>1.131</v>
      </c>
      <c r="V14" s="26">
        <v>0.754</v>
      </c>
      <c r="W14" s="26">
        <v>0</v>
      </c>
      <c r="X14" s="33">
        <f t="shared" si="3"/>
        <v>1.5387755102040817</v>
      </c>
      <c r="Y14" s="34">
        <v>25224.1</v>
      </c>
      <c r="Z14" s="25">
        <v>5612</v>
      </c>
      <c r="AA14" s="26">
        <v>4908.752</v>
      </c>
      <c r="AB14" s="26">
        <f t="shared" si="4"/>
        <v>87.4688524590164</v>
      </c>
      <c r="AC14" s="33">
        <f t="shared" si="5"/>
        <v>19.460563508707946</v>
      </c>
      <c r="AD14" s="34">
        <v>19652.4</v>
      </c>
      <c r="AE14" s="25">
        <v>8626.2</v>
      </c>
      <c r="AF14" s="26">
        <v>8218.611</v>
      </c>
      <c r="AG14" s="26">
        <f>AF14/AE14*100</f>
        <v>95.27498782778049</v>
      </c>
      <c r="AH14" s="33">
        <f>AF14/AD14*100</f>
        <v>41.81988459424803</v>
      </c>
      <c r="AI14" s="34">
        <v>753.6</v>
      </c>
      <c r="AJ14" s="25">
        <v>350</v>
      </c>
      <c r="AK14" s="26">
        <v>50.84</v>
      </c>
      <c r="AL14" s="26">
        <f>AK14/AJ14*100</f>
        <v>14.525714285714287</v>
      </c>
      <c r="AM14" s="33">
        <f t="shared" si="6"/>
        <v>6.746284501061571</v>
      </c>
      <c r="AN14" s="35">
        <v>0</v>
      </c>
      <c r="AO14" s="25">
        <v>0</v>
      </c>
      <c r="AP14" s="26">
        <v>0</v>
      </c>
      <c r="AQ14" s="26">
        <v>0</v>
      </c>
      <c r="AR14" s="33">
        <v>0</v>
      </c>
      <c r="AS14" s="35">
        <v>0</v>
      </c>
      <c r="AT14" s="35">
        <v>0</v>
      </c>
      <c r="AU14" s="33">
        <v>0</v>
      </c>
      <c r="AV14" s="33">
        <v>0</v>
      </c>
      <c r="AW14" s="33">
        <v>0</v>
      </c>
      <c r="AX14" s="33">
        <v>0</v>
      </c>
      <c r="AY14" s="26">
        <v>162325.5</v>
      </c>
      <c r="AZ14" s="26">
        <v>81162.8</v>
      </c>
      <c r="BA14" s="33">
        <v>81162.8</v>
      </c>
      <c r="BB14" s="36">
        <v>0</v>
      </c>
      <c r="BC14" s="36">
        <v>0</v>
      </c>
      <c r="BD14" s="36">
        <v>0</v>
      </c>
      <c r="BE14" s="26">
        <v>0</v>
      </c>
      <c r="BF14" s="33">
        <v>1056</v>
      </c>
      <c r="BG14" s="33">
        <v>1056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26">
        <f t="shared" si="7"/>
        <v>7782.1</v>
      </c>
      <c r="BO14" s="26">
        <f t="shared" si="7"/>
        <v>1398.5</v>
      </c>
      <c r="BP14" s="26">
        <f t="shared" si="7"/>
        <v>1188.6499999999999</v>
      </c>
      <c r="BQ14" s="26">
        <f t="shared" si="20"/>
        <v>84.99463711119056</v>
      </c>
      <c r="BR14" s="33">
        <f t="shared" si="21"/>
        <v>15.274154791123214</v>
      </c>
      <c r="BS14" s="34">
        <v>5982.1</v>
      </c>
      <c r="BT14" s="34">
        <v>498.5</v>
      </c>
      <c r="BU14" s="26">
        <v>644.7</v>
      </c>
      <c r="BV14" s="33">
        <v>0</v>
      </c>
      <c r="BW14" s="33">
        <v>0</v>
      </c>
      <c r="BX14" s="26">
        <v>0</v>
      </c>
      <c r="BY14" s="33">
        <v>1800</v>
      </c>
      <c r="BZ14" s="25">
        <v>900</v>
      </c>
      <c r="CA14" s="33">
        <v>525.15</v>
      </c>
      <c r="CB14" s="34">
        <v>0</v>
      </c>
      <c r="CC14" s="25">
        <v>0</v>
      </c>
      <c r="CD14" s="33">
        <v>18.8</v>
      </c>
      <c r="CE14" s="33">
        <v>0</v>
      </c>
      <c r="CF14" s="33">
        <v>0</v>
      </c>
      <c r="CG14" s="33">
        <v>0</v>
      </c>
      <c r="CH14" s="33">
        <v>0</v>
      </c>
      <c r="CI14" s="25">
        <v>0</v>
      </c>
      <c r="CJ14" s="33">
        <v>0</v>
      </c>
      <c r="CK14" s="37">
        <v>0</v>
      </c>
      <c r="CL14" s="25">
        <v>0</v>
      </c>
      <c r="CM14" s="33">
        <v>0</v>
      </c>
      <c r="CN14" s="34">
        <v>8283.6</v>
      </c>
      <c r="CO14" s="25">
        <v>4142</v>
      </c>
      <c r="CP14" s="43">
        <v>2462.234</v>
      </c>
      <c r="CQ14" s="33">
        <v>2800</v>
      </c>
      <c r="CR14" s="25">
        <v>1400</v>
      </c>
      <c r="CS14" s="43">
        <v>1011.926</v>
      </c>
      <c r="CT14" s="34">
        <v>0</v>
      </c>
      <c r="CU14" s="25">
        <v>0</v>
      </c>
      <c r="CV14" s="33">
        <v>0</v>
      </c>
      <c r="CW14" s="33">
        <v>0</v>
      </c>
      <c r="CX14" s="33">
        <v>0</v>
      </c>
      <c r="CY14" s="33">
        <v>400</v>
      </c>
      <c r="CZ14" s="33">
        <v>0</v>
      </c>
      <c r="DA14" s="25">
        <v>0</v>
      </c>
      <c r="DB14" s="33">
        <v>0</v>
      </c>
      <c r="DC14" s="33">
        <v>3500</v>
      </c>
      <c r="DD14" s="25">
        <v>710.97</v>
      </c>
      <c r="DE14" s="46">
        <v>710.97</v>
      </c>
      <c r="DF14" s="33">
        <v>-38</v>
      </c>
      <c r="DG14" s="26">
        <f t="shared" si="8"/>
        <v>227570.30000000002</v>
      </c>
      <c r="DH14" s="26">
        <f t="shared" si="8"/>
        <v>103059.60100000001</v>
      </c>
      <c r="DI14" s="26">
        <f t="shared" si="9"/>
        <v>100121.611</v>
      </c>
      <c r="DJ14" s="33">
        <v>0</v>
      </c>
      <c r="DK14" s="33">
        <v>0</v>
      </c>
      <c r="DL14" s="33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0</v>
      </c>
      <c r="DT14" s="25">
        <v>5000</v>
      </c>
      <c r="DU14" s="25">
        <v>5000</v>
      </c>
      <c r="DV14" s="25">
        <v>0</v>
      </c>
      <c r="DW14" s="25">
        <v>0</v>
      </c>
      <c r="DX14" s="25">
        <v>0</v>
      </c>
      <c r="DY14" s="25">
        <v>0</v>
      </c>
      <c r="DZ14" s="25">
        <v>0</v>
      </c>
      <c r="EA14" s="25">
        <v>0</v>
      </c>
      <c r="EB14" s="33">
        <v>0</v>
      </c>
      <c r="EC14" s="26">
        <f t="shared" si="10"/>
        <v>0</v>
      </c>
      <c r="ED14" s="26">
        <f t="shared" si="10"/>
        <v>5000</v>
      </c>
      <c r="EE14" s="26">
        <f t="shared" si="11"/>
        <v>5000</v>
      </c>
    </row>
    <row r="15" spans="1:135" s="41" customFormat="1" ht="20.25" customHeight="1">
      <c r="A15" s="28">
        <v>6</v>
      </c>
      <c r="B15" s="29" t="s">
        <v>53</v>
      </c>
      <c r="C15" s="30">
        <v>65006.4456</v>
      </c>
      <c r="D15" s="30">
        <v>93035.9208</v>
      </c>
      <c r="E15" s="31">
        <f t="shared" si="12"/>
        <v>1896842.9736000001</v>
      </c>
      <c r="F15" s="30">
        <f t="shared" si="13"/>
        <v>734931.07</v>
      </c>
      <c r="G15" s="26">
        <f t="shared" si="0"/>
        <v>733325.8123000002</v>
      </c>
      <c r="H15" s="26">
        <f t="shared" si="14"/>
        <v>99.78157710763273</v>
      </c>
      <c r="I15" s="26">
        <f t="shared" si="15"/>
        <v>38.66033311699113</v>
      </c>
      <c r="J15" s="26">
        <f t="shared" si="1"/>
        <v>405878.568</v>
      </c>
      <c r="K15" s="26">
        <f t="shared" si="1"/>
        <v>151546.02</v>
      </c>
      <c r="L15" s="26">
        <f t="shared" si="1"/>
        <v>149940.7623</v>
      </c>
      <c r="M15" s="26">
        <f t="shared" si="16"/>
        <v>98.94074572199257</v>
      </c>
      <c r="N15" s="26">
        <f t="shared" si="17"/>
        <v>36.942271438190346</v>
      </c>
      <c r="O15" s="26">
        <f t="shared" si="2"/>
        <v>102229.808</v>
      </c>
      <c r="P15" s="26">
        <f t="shared" si="2"/>
        <v>36688.4</v>
      </c>
      <c r="Q15" s="26">
        <f t="shared" si="2"/>
        <v>44846.199</v>
      </c>
      <c r="R15" s="26">
        <f t="shared" si="18"/>
        <v>122.2353632210726</v>
      </c>
      <c r="S15" s="33">
        <f t="shared" si="19"/>
        <v>43.86802624142657</v>
      </c>
      <c r="T15" s="34">
        <v>102229.808</v>
      </c>
      <c r="U15" s="26">
        <v>36688.4</v>
      </c>
      <c r="V15" s="26">
        <v>44846.199</v>
      </c>
      <c r="W15" s="26">
        <f>V15/U15*100</f>
        <v>122.2353632210726</v>
      </c>
      <c r="X15" s="33">
        <f t="shared" si="3"/>
        <v>43.86802624142657</v>
      </c>
      <c r="Y15" s="34">
        <v>89332.5</v>
      </c>
      <c r="Z15" s="25">
        <v>13736.3</v>
      </c>
      <c r="AA15" s="26">
        <v>12697.2236</v>
      </c>
      <c r="AB15" s="26">
        <f t="shared" si="4"/>
        <v>92.43554377816443</v>
      </c>
      <c r="AC15" s="33">
        <f t="shared" si="5"/>
        <v>14.213442588083844</v>
      </c>
      <c r="AD15" s="34">
        <v>0</v>
      </c>
      <c r="AE15" s="25">
        <v>0</v>
      </c>
      <c r="AF15" s="26">
        <v>0</v>
      </c>
      <c r="AG15" s="26">
        <v>0</v>
      </c>
      <c r="AH15" s="33">
        <v>0</v>
      </c>
      <c r="AI15" s="34">
        <v>14959.04</v>
      </c>
      <c r="AJ15" s="25">
        <v>7479.5</v>
      </c>
      <c r="AK15" s="26">
        <v>8119.29</v>
      </c>
      <c r="AL15" s="26">
        <f>AK15/AJ15*100</f>
        <v>108.55391403168662</v>
      </c>
      <c r="AM15" s="33">
        <f t="shared" si="6"/>
        <v>54.27681188097632</v>
      </c>
      <c r="AN15" s="35">
        <v>4200</v>
      </c>
      <c r="AO15" s="25">
        <v>2100</v>
      </c>
      <c r="AP15" s="26">
        <v>2917.8</v>
      </c>
      <c r="AQ15" s="26">
        <f>AP15/AO15*100</f>
        <v>138.94285714285715</v>
      </c>
      <c r="AR15" s="33">
        <f>AP15/AN15*100</f>
        <v>69.47142857142858</v>
      </c>
      <c r="AS15" s="35">
        <v>0</v>
      </c>
      <c r="AT15" s="35">
        <v>0</v>
      </c>
      <c r="AU15" s="33">
        <v>0</v>
      </c>
      <c r="AV15" s="33">
        <v>0</v>
      </c>
      <c r="AW15" s="33">
        <v>0</v>
      </c>
      <c r="AX15" s="33">
        <v>0</v>
      </c>
      <c r="AY15" s="26">
        <v>1158431.8</v>
      </c>
      <c r="AZ15" s="26">
        <v>579215.9</v>
      </c>
      <c r="BA15" s="33">
        <v>579215.9</v>
      </c>
      <c r="BB15" s="36">
        <v>0</v>
      </c>
      <c r="BC15" s="36">
        <v>0</v>
      </c>
      <c r="BD15" s="36">
        <v>0</v>
      </c>
      <c r="BE15" s="26">
        <v>1634.8</v>
      </c>
      <c r="BF15" s="33">
        <v>1307.8</v>
      </c>
      <c r="BG15" s="33">
        <v>1307.8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26">
        <f t="shared" si="7"/>
        <v>56668.899999999994</v>
      </c>
      <c r="BO15" s="26">
        <f t="shared" si="7"/>
        <v>26594.2</v>
      </c>
      <c r="BP15" s="26">
        <f t="shared" si="7"/>
        <v>16187.5216</v>
      </c>
      <c r="BQ15" s="26">
        <f t="shared" si="20"/>
        <v>60.868616465244294</v>
      </c>
      <c r="BR15" s="33">
        <f t="shared" si="21"/>
        <v>28.565088787677194</v>
      </c>
      <c r="BS15" s="34">
        <v>52176.49</v>
      </c>
      <c r="BT15" s="34">
        <v>24348</v>
      </c>
      <c r="BU15" s="26">
        <v>14787.2436</v>
      </c>
      <c r="BV15" s="33">
        <v>0</v>
      </c>
      <c r="BW15" s="33">
        <v>0</v>
      </c>
      <c r="BX15" s="26">
        <v>0</v>
      </c>
      <c r="BY15" s="33">
        <v>0</v>
      </c>
      <c r="BZ15" s="25">
        <v>0</v>
      </c>
      <c r="CA15" s="33">
        <v>0</v>
      </c>
      <c r="CB15" s="34">
        <v>4492.41</v>
      </c>
      <c r="CC15" s="25">
        <v>2246.2</v>
      </c>
      <c r="CD15" s="33">
        <v>1400.278</v>
      </c>
      <c r="CE15" s="33">
        <v>0</v>
      </c>
      <c r="CF15" s="33">
        <v>0</v>
      </c>
      <c r="CG15" s="33">
        <v>0</v>
      </c>
      <c r="CH15" s="33">
        <v>3475.3</v>
      </c>
      <c r="CI15" s="25">
        <v>1563.85</v>
      </c>
      <c r="CJ15" s="33">
        <v>1563.85</v>
      </c>
      <c r="CK15" s="37">
        <v>7672</v>
      </c>
      <c r="CL15" s="25">
        <v>2867.4</v>
      </c>
      <c r="CM15" s="33">
        <v>2867.38</v>
      </c>
      <c r="CN15" s="34">
        <v>130016.32</v>
      </c>
      <c r="CO15" s="25">
        <v>45008.2</v>
      </c>
      <c r="CP15" s="43">
        <v>45233.3281</v>
      </c>
      <c r="CQ15" s="33">
        <v>60731.82</v>
      </c>
      <c r="CR15" s="25">
        <v>28065.8</v>
      </c>
      <c r="CS15" s="43">
        <v>25084.8181</v>
      </c>
      <c r="CT15" s="34">
        <v>0</v>
      </c>
      <c r="CU15" s="25">
        <v>0</v>
      </c>
      <c r="CV15" s="33">
        <v>0</v>
      </c>
      <c r="CW15" s="33">
        <v>800</v>
      </c>
      <c r="CX15" s="33">
        <v>624.71</v>
      </c>
      <c r="CY15" s="33">
        <v>624.71</v>
      </c>
      <c r="CZ15" s="33">
        <v>0</v>
      </c>
      <c r="DA15" s="25">
        <v>0</v>
      </c>
      <c r="DB15" s="33">
        <v>0</v>
      </c>
      <c r="DC15" s="33">
        <v>0</v>
      </c>
      <c r="DD15" s="25">
        <v>16447.31</v>
      </c>
      <c r="DE15" s="46">
        <v>16447.31</v>
      </c>
      <c r="DF15" s="33">
        <v>0</v>
      </c>
      <c r="DG15" s="26">
        <f t="shared" si="8"/>
        <v>1569420.468</v>
      </c>
      <c r="DH15" s="26">
        <f t="shared" si="8"/>
        <v>733633.57</v>
      </c>
      <c r="DI15" s="26">
        <f t="shared" si="9"/>
        <v>732028.3123000002</v>
      </c>
      <c r="DJ15" s="33">
        <v>0</v>
      </c>
      <c r="DK15" s="33">
        <v>0</v>
      </c>
      <c r="DL15" s="33">
        <v>0</v>
      </c>
      <c r="DM15" s="25">
        <v>325475.0056</v>
      </c>
      <c r="DN15" s="25">
        <v>0</v>
      </c>
      <c r="DO15" s="25">
        <v>0</v>
      </c>
      <c r="DP15" s="25">
        <v>0</v>
      </c>
      <c r="DQ15" s="25">
        <v>0</v>
      </c>
      <c r="DR15" s="25">
        <v>0</v>
      </c>
      <c r="DS15" s="25">
        <v>1947.5</v>
      </c>
      <c r="DT15" s="25">
        <v>1297.5</v>
      </c>
      <c r="DU15" s="25">
        <v>1297.5</v>
      </c>
      <c r="DV15" s="25">
        <v>0</v>
      </c>
      <c r="DW15" s="25">
        <v>0</v>
      </c>
      <c r="DX15" s="25">
        <v>0</v>
      </c>
      <c r="DY15" s="25">
        <v>81605.581</v>
      </c>
      <c r="DZ15" s="25">
        <v>0</v>
      </c>
      <c r="EA15" s="25">
        <v>0</v>
      </c>
      <c r="EB15" s="33">
        <v>0</v>
      </c>
      <c r="EC15" s="26">
        <f t="shared" si="10"/>
        <v>409028.0866</v>
      </c>
      <c r="ED15" s="26">
        <f t="shared" si="10"/>
        <v>1297.5</v>
      </c>
      <c r="EE15" s="26">
        <f t="shared" si="11"/>
        <v>1297.5</v>
      </c>
    </row>
    <row r="16" spans="1:135" s="41" customFormat="1" ht="20.25" customHeight="1">
      <c r="A16" s="28">
        <v>7</v>
      </c>
      <c r="B16" s="29" t="s">
        <v>54</v>
      </c>
      <c r="C16" s="30">
        <v>67302.6304</v>
      </c>
      <c r="D16" s="30">
        <v>39938.2251</v>
      </c>
      <c r="E16" s="31">
        <f t="shared" si="12"/>
        <v>166019.43170000002</v>
      </c>
      <c r="F16" s="30">
        <f t="shared" si="13"/>
        <v>62681.607</v>
      </c>
      <c r="G16" s="26">
        <f t="shared" si="0"/>
        <v>92959.378</v>
      </c>
      <c r="H16" s="26">
        <f t="shared" si="14"/>
        <v>148.30407586710405</v>
      </c>
      <c r="I16" s="26">
        <f t="shared" si="15"/>
        <v>55.99307084003227</v>
      </c>
      <c r="J16" s="26">
        <f t="shared" si="1"/>
        <v>74380.3717</v>
      </c>
      <c r="K16" s="26">
        <f t="shared" si="1"/>
        <v>37160.4</v>
      </c>
      <c r="L16" s="26">
        <f t="shared" si="1"/>
        <v>67438.171</v>
      </c>
      <c r="M16" s="26">
        <f t="shared" si="16"/>
        <v>181.47859280309146</v>
      </c>
      <c r="N16" s="26">
        <f t="shared" si="17"/>
        <v>90.6666227375145</v>
      </c>
      <c r="O16" s="26">
        <f t="shared" si="2"/>
        <v>0</v>
      </c>
      <c r="P16" s="26">
        <f t="shared" si="2"/>
        <v>0</v>
      </c>
      <c r="Q16" s="26">
        <f t="shared" si="2"/>
        <v>3447.396</v>
      </c>
      <c r="R16" s="26" t="e">
        <f t="shared" si="18"/>
        <v>#DIV/0!</v>
      </c>
      <c r="S16" s="33" t="e">
        <f t="shared" si="19"/>
        <v>#DIV/0!</v>
      </c>
      <c r="T16" s="34">
        <v>0</v>
      </c>
      <c r="U16" s="26">
        <v>0</v>
      </c>
      <c r="V16" s="26">
        <v>3447.396</v>
      </c>
      <c r="W16" s="26" t="e">
        <f>V16/U16*100</f>
        <v>#DIV/0!</v>
      </c>
      <c r="X16" s="33" t="e">
        <f t="shared" si="3"/>
        <v>#DIV/0!</v>
      </c>
      <c r="Y16" s="34">
        <v>0</v>
      </c>
      <c r="Z16" s="25">
        <v>0</v>
      </c>
      <c r="AA16" s="26">
        <v>1038.299</v>
      </c>
      <c r="AB16" s="26" t="e">
        <f t="shared" si="4"/>
        <v>#DIV/0!</v>
      </c>
      <c r="AC16" s="33" t="e">
        <f t="shared" si="5"/>
        <v>#DIV/0!</v>
      </c>
      <c r="AD16" s="34">
        <v>0</v>
      </c>
      <c r="AE16" s="25">
        <v>0</v>
      </c>
      <c r="AF16" s="26">
        <v>0</v>
      </c>
      <c r="AG16" s="26">
        <v>0</v>
      </c>
      <c r="AH16" s="33">
        <v>0</v>
      </c>
      <c r="AI16" s="34">
        <v>0</v>
      </c>
      <c r="AJ16" s="25">
        <v>0</v>
      </c>
      <c r="AK16" s="26">
        <v>588.416</v>
      </c>
      <c r="AL16" s="26" t="e">
        <f>AK16/AJ16*100</f>
        <v>#DIV/0!</v>
      </c>
      <c r="AM16" s="33" t="e">
        <f t="shared" si="6"/>
        <v>#DIV/0!</v>
      </c>
      <c r="AN16" s="35">
        <v>0</v>
      </c>
      <c r="AO16" s="25">
        <v>0</v>
      </c>
      <c r="AP16" s="26">
        <v>0</v>
      </c>
      <c r="AQ16" s="26">
        <v>0</v>
      </c>
      <c r="AR16" s="33">
        <v>0</v>
      </c>
      <c r="AS16" s="35">
        <v>0</v>
      </c>
      <c r="AT16" s="35">
        <v>0</v>
      </c>
      <c r="AU16" s="33">
        <v>0</v>
      </c>
      <c r="AV16" s="33">
        <v>0</v>
      </c>
      <c r="AW16" s="33">
        <v>0</v>
      </c>
      <c r="AX16" s="33">
        <v>0</v>
      </c>
      <c r="AY16" s="26">
        <v>29414</v>
      </c>
      <c r="AZ16" s="26">
        <v>14707</v>
      </c>
      <c r="BA16" s="33">
        <v>14707</v>
      </c>
      <c r="BB16" s="36">
        <v>0</v>
      </c>
      <c r="BC16" s="36">
        <v>0</v>
      </c>
      <c r="BD16" s="36">
        <v>0</v>
      </c>
      <c r="BE16" s="26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26">
        <f t="shared" si="7"/>
        <v>74380.3717</v>
      </c>
      <c r="BO16" s="26">
        <f t="shared" si="7"/>
        <v>37160.4</v>
      </c>
      <c r="BP16" s="26">
        <f t="shared" si="7"/>
        <v>62280.060000000005</v>
      </c>
      <c r="BQ16" s="26">
        <f t="shared" si="20"/>
        <v>167.59792682533018</v>
      </c>
      <c r="BR16" s="33">
        <f t="shared" si="21"/>
        <v>83.73184830427515</v>
      </c>
      <c r="BS16" s="34">
        <v>74380.3717</v>
      </c>
      <c r="BT16" s="34">
        <v>37160.4</v>
      </c>
      <c r="BU16" s="26">
        <v>62042.76</v>
      </c>
      <c r="BV16" s="33">
        <v>0</v>
      </c>
      <c r="BW16" s="33">
        <v>0</v>
      </c>
      <c r="BX16" s="26">
        <v>0</v>
      </c>
      <c r="BY16" s="33">
        <v>0</v>
      </c>
      <c r="BZ16" s="25">
        <v>0</v>
      </c>
      <c r="CA16" s="33">
        <v>0</v>
      </c>
      <c r="CB16" s="34">
        <v>0</v>
      </c>
      <c r="CC16" s="25">
        <v>0</v>
      </c>
      <c r="CD16" s="33">
        <v>237.3</v>
      </c>
      <c r="CE16" s="33">
        <v>0</v>
      </c>
      <c r="CF16" s="33">
        <v>0</v>
      </c>
      <c r="CG16" s="33">
        <v>0</v>
      </c>
      <c r="CH16" s="33">
        <v>0</v>
      </c>
      <c r="CI16" s="25">
        <v>0</v>
      </c>
      <c r="CJ16" s="33">
        <v>0</v>
      </c>
      <c r="CK16" s="37">
        <v>0</v>
      </c>
      <c r="CL16" s="25">
        <v>0</v>
      </c>
      <c r="CM16" s="33">
        <v>0</v>
      </c>
      <c r="CN16" s="34">
        <v>0</v>
      </c>
      <c r="CO16" s="25">
        <v>0</v>
      </c>
      <c r="CP16" s="43">
        <v>84</v>
      </c>
      <c r="CQ16" s="33">
        <v>0</v>
      </c>
      <c r="CR16" s="25">
        <v>0</v>
      </c>
      <c r="CS16" s="43">
        <v>0</v>
      </c>
      <c r="CT16" s="34">
        <v>0</v>
      </c>
      <c r="CU16" s="25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25">
        <v>0</v>
      </c>
      <c r="DB16" s="33">
        <v>0</v>
      </c>
      <c r="DC16" s="33">
        <v>0</v>
      </c>
      <c r="DD16" s="25">
        <v>0</v>
      </c>
      <c r="DE16" s="46">
        <v>0</v>
      </c>
      <c r="DF16" s="33">
        <v>0</v>
      </c>
      <c r="DG16" s="26">
        <f t="shared" si="8"/>
        <v>103794.3717</v>
      </c>
      <c r="DH16" s="26">
        <f t="shared" si="8"/>
        <v>51867.4</v>
      </c>
      <c r="DI16" s="26">
        <f t="shared" si="9"/>
        <v>82145.171</v>
      </c>
      <c r="DJ16" s="33">
        <v>0</v>
      </c>
      <c r="DK16" s="33">
        <v>0</v>
      </c>
      <c r="DL16" s="33">
        <v>0</v>
      </c>
      <c r="DM16" s="25">
        <v>62225.06</v>
      </c>
      <c r="DN16" s="25">
        <v>10814.207</v>
      </c>
      <c r="DO16" s="25">
        <v>10814.207</v>
      </c>
      <c r="DP16" s="25">
        <v>0</v>
      </c>
      <c r="DQ16" s="25">
        <v>0</v>
      </c>
      <c r="DR16" s="25">
        <v>0</v>
      </c>
      <c r="DS16" s="25">
        <v>0</v>
      </c>
      <c r="DT16" s="25">
        <v>0</v>
      </c>
      <c r="DU16" s="25">
        <v>0</v>
      </c>
      <c r="DV16" s="25">
        <v>0</v>
      </c>
      <c r="DW16" s="25">
        <v>0</v>
      </c>
      <c r="DX16" s="25">
        <v>0</v>
      </c>
      <c r="DY16" s="25">
        <v>0</v>
      </c>
      <c r="DZ16" s="25">
        <v>0</v>
      </c>
      <c r="EA16" s="25">
        <v>0</v>
      </c>
      <c r="EB16" s="33">
        <v>0</v>
      </c>
      <c r="EC16" s="26">
        <f t="shared" si="10"/>
        <v>62225.06</v>
      </c>
      <c r="ED16" s="26">
        <f t="shared" si="10"/>
        <v>10814.207</v>
      </c>
      <c r="EE16" s="26">
        <f t="shared" si="11"/>
        <v>10814.207</v>
      </c>
    </row>
    <row r="17" spans="1:135" s="41" customFormat="1" ht="20.25" customHeight="1">
      <c r="A17" s="28">
        <v>8</v>
      </c>
      <c r="B17" s="29" t="s">
        <v>55</v>
      </c>
      <c r="C17" s="30">
        <v>18387.6817</v>
      </c>
      <c r="D17" s="30">
        <v>29052.8939</v>
      </c>
      <c r="E17" s="31">
        <f t="shared" si="12"/>
        <v>986973.858</v>
      </c>
      <c r="F17" s="30">
        <f t="shared" si="13"/>
        <v>440449.6425</v>
      </c>
      <c r="G17" s="26">
        <f t="shared" si="0"/>
        <v>432212.98600000003</v>
      </c>
      <c r="H17" s="26">
        <f t="shared" si="14"/>
        <v>98.12994365184437</v>
      </c>
      <c r="I17" s="26">
        <f t="shared" si="15"/>
        <v>43.791735971187194</v>
      </c>
      <c r="J17" s="26">
        <f t="shared" si="1"/>
        <v>285950</v>
      </c>
      <c r="K17" s="26">
        <f t="shared" si="1"/>
        <v>117881.2845</v>
      </c>
      <c r="L17" s="26">
        <f t="shared" si="1"/>
        <v>109644.62799999998</v>
      </c>
      <c r="M17" s="26">
        <f t="shared" si="16"/>
        <v>93.01275301254456</v>
      </c>
      <c r="N17" s="26">
        <f t="shared" si="17"/>
        <v>38.34398601154047</v>
      </c>
      <c r="O17" s="26">
        <f t="shared" si="2"/>
        <v>90990</v>
      </c>
      <c r="P17" s="26">
        <f t="shared" si="2"/>
        <v>25028.4845</v>
      </c>
      <c r="Q17" s="26">
        <f t="shared" si="2"/>
        <v>27401.6993</v>
      </c>
      <c r="R17" s="26">
        <f t="shared" si="18"/>
        <v>109.48205553556389</v>
      </c>
      <c r="S17" s="33">
        <f t="shared" si="19"/>
        <v>30.11506682052973</v>
      </c>
      <c r="T17" s="34">
        <v>4120</v>
      </c>
      <c r="U17" s="26">
        <v>1593.4845</v>
      </c>
      <c r="V17" s="26">
        <v>1272.437</v>
      </c>
      <c r="W17" s="26">
        <f>V17/U17*100</f>
        <v>79.8524867985851</v>
      </c>
      <c r="X17" s="33">
        <f t="shared" si="3"/>
        <v>30.88439320388349</v>
      </c>
      <c r="Y17" s="34">
        <v>6090</v>
      </c>
      <c r="Z17" s="25">
        <v>650.4</v>
      </c>
      <c r="AA17" s="26">
        <v>629.292</v>
      </c>
      <c r="AB17" s="26">
        <f t="shared" si="4"/>
        <v>96.75461254612547</v>
      </c>
      <c r="AC17" s="33">
        <f t="shared" si="5"/>
        <v>10.333201970443351</v>
      </c>
      <c r="AD17" s="34">
        <v>86870</v>
      </c>
      <c r="AE17" s="25">
        <v>23435</v>
      </c>
      <c r="AF17" s="26">
        <v>26129.2623</v>
      </c>
      <c r="AG17" s="26">
        <f>AF17/AE17*100</f>
        <v>111.49674546618304</v>
      </c>
      <c r="AH17" s="33">
        <f>AF17/AD17*100</f>
        <v>30.07857983193277</v>
      </c>
      <c r="AI17" s="34">
        <v>12370</v>
      </c>
      <c r="AJ17" s="25">
        <v>6185</v>
      </c>
      <c r="AK17" s="26">
        <v>6448.393</v>
      </c>
      <c r="AL17" s="26">
        <f>AK17/AJ17*100</f>
        <v>104.25857720291027</v>
      </c>
      <c r="AM17" s="33">
        <f t="shared" si="6"/>
        <v>52.12928860145514</v>
      </c>
      <c r="AN17" s="35">
        <v>3300</v>
      </c>
      <c r="AO17" s="25">
        <v>1650</v>
      </c>
      <c r="AP17" s="26">
        <v>1887.5</v>
      </c>
      <c r="AQ17" s="26">
        <f>AP17/AO17*100</f>
        <v>114.3939393939394</v>
      </c>
      <c r="AR17" s="33">
        <f>AP17/AN17*100</f>
        <v>57.1969696969697</v>
      </c>
      <c r="AS17" s="35">
        <v>0</v>
      </c>
      <c r="AT17" s="35">
        <v>0</v>
      </c>
      <c r="AU17" s="33">
        <v>0</v>
      </c>
      <c r="AV17" s="33">
        <v>0</v>
      </c>
      <c r="AW17" s="33">
        <v>0</v>
      </c>
      <c r="AX17" s="33">
        <v>0</v>
      </c>
      <c r="AY17" s="26">
        <v>373668.9</v>
      </c>
      <c r="AZ17" s="26">
        <v>186834.5</v>
      </c>
      <c r="BA17" s="33">
        <v>186834.5</v>
      </c>
      <c r="BB17" s="36">
        <v>0</v>
      </c>
      <c r="BC17" s="36">
        <v>0</v>
      </c>
      <c r="BD17" s="36">
        <v>0</v>
      </c>
      <c r="BE17" s="26">
        <v>5601</v>
      </c>
      <c r="BF17" s="33">
        <v>3517.7</v>
      </c>
      <c r="BG17" s="33">
        <v>3517.7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26">
        <f t="shared" si="7"/>
        <v>81100</v>
      </c>
      <c r="BO17" s="26">
        <f t="shared" si="7"/>
        <v>40550</v>
      </c>
      <c r="BP17" s="26">
        <f t="shared" si="7"/>
        <v>34380.8015</v>
      </c>
      <c r="BQ17" s="26">
        <f t="shared" si="20"/>
        <v>84.78619358816276</v>
      </c>
      <c r="BR17" s="33">
        <f t="shared" si="21"/>
        <v>42.39309679408138</v>
      </c>
      <c r="BS17" s="34">
        <v>79700</v>
      </c>
      <c r="BT17" s="34">
        <v>39850</v>
      </c>
      <c r="BU17" s="26">
        <v>33714.0015</v>
      </c>
      <c r="BV17" s="33">
        <v>0</v>
      </c>
      <c r="BW17" s="33">
        <v>0</v>
      </c>
      <c r="BX17" s="26">
        <v>0</v>
      </c>
      <c r="BY17" s="33">
        <v>0</v>
      </c>
      <c r="BZ17" s="25">
        <v>0</v>
      </c>
      <c r="CA17" s="33">
        <v>0</v>
      </c>
      <c r="CB17" s="34">
        <v>1400</v>
      </c>
      <c r="CC17" s="25">
        <v>700</v>
      </c>
      <c r="CD17" s="33">
        <v>666.8</v>
      </c>
      <c r="CE17" s="33">
        <v>0</v>
      </c>
      <c r="CF17" s="33">
        <v>0</v>
      </c>
      <c r="CG17" s="33">
        <v>0</v>
      </c>
      <c r="CH17" s="33">
        <v>5474.3</v>
      </c>
      <c r="CI17" s="25">
        <v>2463.43</v>
      </c>
      <c r="CJ17" s="33">
        <v>2463.43</v>
      </c>
      <c r="CK17" s="37">
        <v>0</v>
      </c>
      <c r="CL17" s="25">
        <v>0</v>
      </c>
      <c r="CM17" s="33">
        <v>0</v>
      </c>
      <c r="CN17" s="34">
        <v>74600</v>
      </c>
      <c r="CO17" s="25">
        <v>37300</v>
      </c>
      <c r="CP17" s="43">
        <v>32452.9522</v>
      </c>
      <c r="CQ17" s="33">
        <v>51000</v>
      </c>
      <c r="CR17" s="25">
        <v>25500</v>
      </c>
      <c r="CS17" s="43">
        <v>21149.2922</v>
      </c>
      <c r="CT17" s="34">
        <v>500</v>
      </c>
      <c r="CU17" s="25">
        <v>500</v>
      </c>
      <c r="CV17" s="33">
        <v>626.59</v>
      </c>
      <c r="CW17" s="33">
        <v>1000</v>
      </c>
      <c r="CX17" s="33">
        <v>500</v>
      </c>
      <c r="CY17" s="33">
        <v>300</v>
      </c>
      <c r="CZ17" s="33">
        <v>36000</v>
      </c>
      <c r="DA17" s="25">
        <v>18000</v>
      </c>
      <c r="DB17" s="33">
        <v>18000</v>
      </c>
      <c r="DC17" s="33">
        <v>16000</v>
      </c>
      <c r="DD17" s="25">
        <v>5517.4</v>
      </c>
      <c r="DE17" s="46">
        <v>5517.4</v>
      </c>
      <c r="DF17" s="33">
        <v>0</v>
      </c>
      <c r="DG17" s="26">
        <f t="shared" si="8"/>
        <v>706694.2000000001</v>
      </c>
      <c r="DH17" s="26">
        <f t="shared" si="8"/>
        <v>328696.9145</v>
      </c>
      <c r="DI17" s="26">
        <f t="shared" si="9"/>
        <v>320460.25800000003</v>
      </c>
      <c r="DJ17" s="33">
        <v>0</v>
      </c>
      <c r="DK17" s="33">
        <v>0</v>
      </c>
      <c r="DL17" s="33">
        <v>0</v>
      </c>
      <c r="DM17" s="25">
        <v>269633.658</v>
      </c>
      <c r="DN17" s="25">
        <v>108425.228</v>
      </c>
      <c r="DO17" s="25">
        <v>108425.228</v>
      </c>
      <c r="DP17" s="25">
        <v>0</v>
      </c>
      <c r="DQ17" s="25">
        <v>0</v>
      </c>
      <c r="DR17" s="25">
        <v>0</v>
      </c>
      <c r="DS17" s="25">
        <v>10646</v>
      </c>
      <c r="DT17" s="25">
        <v>3327.5</v>
      </c>
      <c r="DU17" s="25">
        <v>3327.5</v>
      </c>
      <c r="DV17" s="25">
        <v>0</v>
      </c>
      <c r="DW17" s="25">
        <v>0</v>
      </c>
      <c r="DX17" s="25">
        <v>0</v>
      </c>
      <c r="DY17" s="25">
        <v>0</v>
      </c>
      <c r="DZ17" s="25">
        <v>0</v>
      </c>
      <c r="EA17" s="25">
        <v>0</v>
      </c>
      <c r="EB17" s="33">
        <v>0</v>
      </c>
      <c r="EC17" s="26">
        <f t="shared" si="10"/>
        <v>280279.658</v>
      </c>
      <c r="ED17" s="26">
        <f t="shared" si="10"/>
        <v>111752.728</v>
      </c>
      <c r="EE17" s="26">
        <f t="shared" si="11"/>
        <v>111752.728</v>
      </c>
    </row>
    <row r="18" spans="1:135" s="40" customFormat="1" ht="18.75" customHeight="1">
      <c r="A18" s="28"/>
      <c r="B18" s="38" t="s">
        <v>44</v>
      </c>
      <c r="C18" s="26">
        <f>SUM(C10:C17)</f>
        <v>698640.7753999999</v>
      </c>
      <c r="D18" s="26">
        <f>SUM(D10:D17)</f>
        <v>1182038.1683999998</v>
      </c>
      <c r="E18" s="31">
        <f>DG18+EC18-DY18</f>
        <v>10281488.9633</v>
      </c>
      <c r="F18" s="32">
        <f>SUM(F10:F17)</f>
        <v>4228506.51385</v>
      </c>
      <c r="G18" s="26">
        <f>SUM(G10:G17)</f>
        <v>4327801.7245000005</v>
      </c>
      <c r="H18" s="26">
        <f>G18/F18*100</f>
        <v>102.3482335979564</v>
      </c>
      <c r="I18" s="26">
        <f>G18/E18*100</f>
        <v>42.093141761355604</v>
      </c>
      <c r="J18" s="26">
        <f>SUM(J10:J17)</f>
        <v>2361522.2397</v>
      </c>
      <c r="K18" s="26">
        <f>SUM(K10:K17)</f>
        <v>973171.49245</v>
      </c>
      <c r="L18" s="26">
        <f>SUM(L10:L17)</f>
        <v>1072787.2030999998</v>
      </c>
      <c r="M18" s="26">
        <f>L18/K18*100</f>
        <v>110.2361928419433</v>
      </c>
      <c r="N18" s="26">
        <f>L18/J18*100</f>
        <v>45.42778319277159</v>
      </c>
      <c r="O18" s="30">
        <f>SUM(O10:O17)</f>
        <v>658079.208</v>
      </c>
      <c r="P18" s="30">
        <f>SUM(P10:P17)</f>
        <v>270443.50645000004</v>
      </c>
      <c r="Q18" s="30">
        <f>SUM(Q10:Q17)</f>
        <v>318688.3786</v>
      </c>
      <c r="R18" s="26">
        <f>Q18/P18*100</f>
        <v>117.83916825487526</v>
      </c>
      <c r="S18" s="33">
        <f>Q18/O18*100</f>
        <v>48.427054786997616</v>
      </c>
      <c r="T18" s="30">
        <f>SUM(T10:T17)</f>
        <v>147116.80800000002</v>
      </c>
      <c r="U18" s="30">
        <f>SUM(U10:U17)</f>
        <v>54785.706450000005</v>
      </c>
      <c r="V18" s="30">
        <f>SUM(V10:V17)</f>
        <v>66060.8293</v>
      </c>
      <c r="W18" s="26">
        <f>V18/U18*100</f>
        <v>120.58040971013159</v>
      </c>
      <c r="X18" s="33">
        <f t="shared" si="3"/>
        <v>44.90365866284972</v>
      </c>
      <c r="Y18" s="30">
        <f>SUM(Y10:Y17)</f>
        <v>178026.6</v>
      </c>
      <c r="Z18" s="30">
        <f>SUM(Z10:Z17)</f>
        <v>27340.226000000002</v>
      </c>
      <c r="AA18" s="30">
        <f>SUM(AA10:AA17)</f>
        <v>25330.1268</v>
      </c>
      <c r="AB18" s="26">
        <f t="shared" si="4"/>
        <v>92.64783253803387</v>
      </c>
      <c r="AC18" s="33">
        <f t="shared" si="5"/>
        <v>14.228282065713774</v>
      </c>
      <c r="AD18" s="30">
        <f>SUM(AD10:AD17)</f>
        <v>510962.4</v>
      </c>
      <c r="AE18" s="30">
        <f>SUM(AE10:AE17)</f>
        <v>215657.80000000002</v>
      </c>
      <c r="AF18" s="30">
        <f>SUM(AF10:AF17)</f>
        <v>252627.5493</v>
      </c>
      <c r="AG18" s="26">
        <f>AF18/AE18*100</f>
        <v>117.14278328908112</v>
      </c>
      <c r="AH18" s="33">
        <f>AF18/AD18*100</f>
        <v>49.44151454197021</v>
      </c>
      <c r="AI18" s="30">
        <f>SUM(AI10:AI17)</f>
        <v>88715.64</v>
      </c>
      <c r="AJ18" s="30">
        <f>SUM(AJ10:AJ17)</f>
        <v>44386</v>
      </c>
      <c r="AK18" s="30">
        <f>SUM(AK10:AK17)</f>
        <v>52638.628</v>
      </c>
      <c r="AL18" s="26">
        <f>AK18/AJ18*100</f>
        <v>118.59286261433786</v>
      </c>
      <c r="AM18" s="33">
        <f t="shared" si="6"/>
        <v>59.33410163078348</v>
      </c>
      <c r="AN18" s="30">
        <f>SUM(AN10:AN17)</f>
        <v>25800</v>
      </c>
      <c r="AO18" s="30">
        <f>SUM(AO10:AO17)</f>
        <v>13399</v>
      </c>
      <c r="AP18" s="30">
        <f>SUM(AP10:AP17)</f>
        <v>17369.9</v>
      </c>
      <c r="AQ18" s="26">
        <f>AP18/AO18*100</f>
        <v>129.63579371594895</v>
      </c>
      <c r="AR18" s="33">
        <f>AP18/AN18*100</f>
        <v>67.32519379844962</v>
      </c>
      <c r="AS18" s="30">
        <f>SUM(AS10:AS17)</f>
        <v>0</v>
      </c>
      <c r="AT18" s="30">
        <f>SUM(AT10:AT17)</f>
        <v>0</v>
      </c>
      <c r="AU18" s="39">
        <v>0</v>
      </c>
      <c r="AV18" s="30">
        <f aca="true" t="shared" si="22" ref="AV18:BE18">SUM(AV10:AV17)</f>
        <v>0</v>
      </c>
      <c r="AW18" s="30">
        <f t="shared" si="22"/>
        <v>0</v>
      </c>
      <c r="AX18" s="30">
        <f t="shared" si="22"/>
        <v>0</v>
      </c>
      <c r="AY18" s="30">
        <f t="shared" si="22"/>
        <v>5047156.7</v>
      </c>
      <c r="AZ18" s="30">
        <f t="shared" si="22"/>
        <v>2523578.6</v>
      </c>
      <c r="BA18" s="30">
        <f t="shared" si="22"/>
        <v>2523578.6</v>
      </c>
      <c r="BB18" s="30">
        <f t="shared" si="22"/>
        <v>0</v>
      </c>
      <c r="BC18" s="30">
        <f t="shared" si="22"/>
        <v>0</v>
      </c>
      <c r="BD18" s="30">
        <f t="shared" si="22"/>
        <v>0</v>
      </c>
      <c r="BE18" s="30">
        <f t="shared" si="22"/>
        <v>36274.7</v>
      </c>
      <c r="BF18" s="30">
        <f aca="true" t="shared" si="23" ref="BF18:BM18">SUM(BF10:BF17)</f>
        <v>17312.7</v>
      </c>
      <c r="BG18" s="30">
        <f t="shared" si="23"/>
        <v>17312.7</v>
      </c>
      <c r="BH18" s="30">
        <f t="shared" si="23"/>
        <v>0</v>
      </c>
      <c r="BI18" s="30">
        <f t="shared" si="23"/>
        <v>0</v>
      </c>
      <c r="BJ18" s="30">
        <f t="shared" si="23"/>
        <v>0</v>
      </c>
      <c r="BK18" s="30">
        <f t="shared" si="23"/>
        <v>0</v>
      </c>
      <c r="BL18" s="30">
        <f t="shared" si="23"/>
        <v>0</v>
      </c>
      <c r="BM18" s="30">
        <f t="shared" si="23"/>
        <v>0</v>
      </c>
      <c r="BN18" s="30">
        <f>SUM(BN10:BN17)</f>
        <v>697009.3717</v>
      </c>
      <c r="BO18" s="30">
        <f>SUM(BO10:BO17)</f>
        <v>284620.62</v>
      </c>
      <c r="BP18" s="30">
        <f>SUM(BP10:BP17)</f>
        <v>312624.6911</v>
      </c>
      <c r="BQ18" s="26">
        <f>BP18/BO18*100</f>
        <v>109.8390872383034</v>
      </c>
      <c r="BR18" s="33">
        <f t="shared" si="21"/>
        <v>44.85229378444525</v>
      </c>
      <c r="BS18" s="30">
        <f aca="true" t="shared" si="24" ref="BS18:CK18">SUM(BS10:BS17)</f>
        <v>339738.9617</v>
      </c>
      <c r="BT18" s="30">
        <f t="shared" si="24"/>
        <v>145692.19999999998</v>
      </c>
      <c r="BU18" s="30">
        <f t="shared" si="24"/>
        <v>159396.1361</v>
      </c>
      <c r="BV18" s="30">
        <f t="shared" si="24"/>
        <v>0</v>
      </c>
      <c r="BW18" s="30">
        <f t="shared" si="24"/>
        <v>0</v>
      </c>
      <c r="BX18" s="30">
        <f t="shared" si="24"/>
        <v>0</v>
      </c>
      <c r="BY18" s="30">
        <f t="shared" si="24"/>
        <v>321078</v>
      </c>
      <c r="BZ18" s="30">
        <f t="shared" si="24"/>
        <v>123984.1</v>
      </c>
      <c r="CA18" s="30">
        <f t="shared" si="24"/>
        <v>139775.582</v>
      </c>
      <c r="CB18" s="30">
        <f t="shared" si="24"/>
        <v>36192.41</v>
      </c>
      <c r="CC18" s="30">
        <f t="shared" si="24"/>
        <v>14944.32</v>
      </c>
      <c r="CD18" s="30">
        <f t="shared" si="24"/>
        <v>13452.972999999998</v>
      </c>
      <c r="CE18" s="30">
        <f t="shared" si="24"/>
        <v>0</v>
      </c>
      <c r="CF18" s="30">
        <f t="shared" si="24"/>
        <v>0</v>
      </c>
      <c r="CG18" s="30">
        <f t="shared" si="24"/>
        <v>0</v>
      </c>
      <c r="CH18" s="30">
        <f t="shared" si="24"/>
        <v>23601.199999999997</v>
      </c>
      <c r="CI18" s="30">
        <f t="shared" si="24"/>
        <v>9123.426</v>
      </c>
      <c r="CJ18" s="30">
        <f t="shared" si="24"/>
        <v>9123.426</v>
      </c>
      <c r="CK18" s="30">
        <f t="shared" si="24"/>
        <v>7672</v>
      </c>
      <c r="CL18" s="30">
        <f aca="true" t="shared" si="25" ref="CL18:CS18">SUM(CL10:CL17)</f>
        <v>2867.4</v>
      </c>
      <c r="CM18" s="30">
        <f t="shared" si="25"/>
        <v>3007.38</v>
      </c>
      <c r="CN18" s="30">
        <f t="shared" si="25"/>
        <v>487369.42</v>
      </c>
      <c r="CO18" s="30">
        <f t="shared" si="25"/>
        <v>223685</v>
      </c>
      <c r="CP18" s="44">
        <f t="shared" si="25"/>
        <v>215022.44299999997</v>
      </c>
      <c r="CQ18" s="30">
        <f t="shared" si="25"/>
        <v>267331.82</v>
      </c>
      <c r="CR18" s="30">
        <f t="shared" si="25"/>
        <v>129665.8</v>
      </c>
      <c r="CS18" s="30">
        <f t="shared" si="25"/>
        <v>128820.02</v>
      </c>
      <c r="CT18" s="30">
        <f aca="true" t="shared" si="26" ref="CT18:DH18">SUM(CT10:CT17)</f>
        <v>15750</v>
      </c>
      <c r="CU18" s="30">
        <f t="shared" si="26"/>
        <v>10750</v>
      </c>
      <c r="CV18" s="30">
        <f t="shared" si="26"/>
        <v>27128.87</v>
      </c>
      <c r="CW18" s="30">
        <f t="shared" si="26"/>
        <v>13100</v>
      </c>
      <c r="CX18" s="30">
        <f t="shared" si="26"/>
        <v>9924.71</v>
      </c>
      <c r="CY18" s="30">
        <f t="shared" si="26"/>
        <v>15541.1106</v>
      </c>
      <c r="CZ18" s="30">
        <f t="shared" si="26"/>
        <v>66000</v>
      </c>
      <c r="DA18" s="30">
        <f t="shared" si="26"/>
        <v>33000</v>
      </c>
      <c r="DB18" s="30">
        <f t="shared" si="26"/>
        <v>33000</v>
      </c>
      <c r="DC18" s="30">
        <f t="shared" si="26"/>
        <v>190000</v>
      </c>
      <c r="DD18" s="30">
        <f t="shared" si="26"/>
        <v>85755.03</v>
      </c>
      <c r="DE18" s="30">
        <f t="shared" si="26"/>
        <v>85435.67499999999</v>
      </c>
      <c r="DF18" s="30">
        <f t="shared" si="26"/>
        <v>-320.5</v>
      </c>
      <c r="DG18" s="30">
        <f t="shared" si="26"/>
        <v>7534554.8397</v>
      </c>
      <c r="DH18" s="30">
        <f t="shared" si="26"/>
        <v>3556186.21845</v>
      </c>
      <c r="DI18" s="30">
        <f t="shared" si="9"/>
        <v>3655481.4291</v>
      </c>
      <c r="DJ18" s="30">
        <f>SUM(DJ10:DJ17)</f>
        <v>0</v>
      </c>
      <c r="DK18" s="30">
        <f>SUM(DK10:DK17)</f>
        <v>0</v>
      </c>
      <c r="DL18" s="30">
        <f>SUM(DL10:DL17)</f>
        <v>0</v>
      </c>
      <c r="DM18" s="30">
        <f>SUM(DM10:DM17)</f>
        <v>2456612.6235999996</v>
      </c>
      <c r="DN18" s="25">
        <f aca="true" t="shared" si="27" ref="DN18:DU18">SUM(DN10:DN17)</f>
        <v>465812.997</v>
      </c>
      <c r="DO18" s="25">
        <f t="shared" si="27"/>
        <v>465812.997</v>
      </c>
      <c r="DP18" s="30">
        <f t="shared" si="27"/>
        <v>0</v>
      </c>
      <c r="DQ18" s="30">
        <f t="shared" si="27"/>
        <v>0</v>
      </c>
      <c r="DR18" s="30">
        <f t="shared" si="27"/>
        <v>0</v>
      </c>
      <c r="DS18" s="30">
        <f t="shared" si="27"/>
        <v>290321.5</v>
      </c>
      <c r="DT18" s="30">
        <f t="shared" si="27"/>
        <v>206507.2984</v>
      </c>
      <c r="DU18" s="30">
        <f t="shared" si="27"/>
        <v>206507.2984</v>
      </c>
      <c r="DV18" s="30">
        <f aca="true" t="shared" si="28" ref="DV18:EE18">SUM(DV10:DV17)</f>
        <v>0</v>
      </c>
      <c r="DW18" s="30">
        <f t="shared" si="28"/>
        <v>0</v>
      </c>
      <c r="DX18" s="30">
        <f t="shared" si="28"/>
        <v>0</v>
      </c>
      <c r="DY18" s="30">
        <f t="shared" si="28"/>
        <v>81605.581</v>
      </c>
      <c r="DZ18" s="30">
        <f t="shared" si="28"/>
        <v>0</v>
      </c>
      <c r="EA18" s="30">
        <f t="shared" si="28"/>
        <v>0</v>
      </c>
      <c r="EB18" s="30">
        <f t="shared" si="28"/>
        <v>0</v>
      </c>
      <c r="EC18" s="30">
        <f t="shared" si="28"/>
        <v>2828539.7046</v>
      </c>
      <c r="ED18" s="30">
        <f t="shared" si="28"/>
        <v>672320.2954000001</v>
      </c>
      <c r="EE18" s="30">
        <f t="shared" si="28"/>
        <v>672320.2954000001</v>
      </c>
    </row>
    <row r="19" spans="5:21" ht="17.25">
      <c r="E19" s="12"/>
      <c r="F19" s="22"/>
      <c r="U19" s="10"/>
    </row>
    <row r="20" spans="2:28" s="10" customFormat="1" ht="17.25">
      <c r="B20" s="1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0"/>
    </row>
    <row r="21" spans="3:28" ht="17.25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0"/>
    </row>
  </sheetData>
  <sheetProtection/>
  <protectedRanges>
    <protectedRange sqref="AK12:AK17" name="Range4_3_1_1_2_1_1_2_1_1_1_1_1_1"/>
    <protectedRange sqref="AF10:AG10 AG11:AG18" name="Range4_2_1_1_2_1_1_1_1_1_1_1_1_1"/>
    <protectedRange sqref="AP10 AQ18" name="Range4_4_1_1_2_1_1_1_1_1_1_1_1_1"/>
    <protectedRange sqref="BX10:BX17" name="Range5_2_1_1_2_1_1_1_1_1_1_1_1_1"/>
    <protectedRange sqref="C17" name="Range1_1"/>
    <protectedRange sqref="DE10:DE17" name="Range5_1"/>
  </protectedRanges>
  <mergeCells count="133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C20:AA21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25" right="0.36" top="0.31" bottom="0.27" header="0.3" footer="0.29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Administrator</cp:lastModifiedBy>
  <cp:lastPrinted>2019-06-03T11:17:32Z</cp:lastPrinted>
  <dcterms:created xsi:type="dcterms:W3CDTF">2002-03-15T09:46:46Z</dcterms:created>
  <dcterms:modified xsi:type="dcterms:W3CDTF">2021-07-02T11:18:02Z</dcterms:modified>
  <cp:category/>
  <cp:version/>
  <cp:contentType/>
  <cp:contentStatus/>
</cp:coreProperties>
</file>