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670" windowWidth="4110" windowHeight="2715" tabRatio="615"/>
  </bookViews>
  <sheets>
    <sheet name="Ekamut" sheetId="22" r:id="rId1"/>
  </sheets>
  <calcPr calcId="125725"/>
</workbook>
</file>

<file path=xl/calcChain.xml><?xml version="1.0" encoding="utf-8"?>
<calcChain xmlns="http://schemas.openxmlformats.org/spreadsheetml/2006/main">
  <c r="AR11" i="22"/>
  <c r="AR12"/>
  <c r="AR13"/>
  <c r="AS13"/>
  <c r="AR14"/>
  <c r="AR15"/>
  <c r="AR16"/>
  <c r="AR17"/>
  <c r="AS17"/>
  <c r="AR10"/>
  <c r="H10"/>
  <c r="I10"/>
  <c r="K10"/>
  <c r="L10"/>
  <c r="P10"/>
  <c r="S10"/>
  <c r="V10"/>
  <c r="Y10"/>
  <c r="AB10"/>
  <c r="AQ10"/>
  <c r="BU10"/>
  <c r="BV10"/>
  <c r="CJ10"/>
  <c r="CK10"/>
  <c r="H11"/>
  <c r="I11"/>
  <c r="K11"/>
  <c r="L11"/>
  <c r="P11"/>
  <c r="S11"/>
  <c r="V11"/>
  <c r="Y11"/>
  <c r="AB11"/>
  <c r="AQ11"/>
  <c r="BU11"/>
  <c r="BV11"/>
  <c r="CJ11"/>
  <c r="E11"/>
  <c r="CK11"/>
  <c r="H12"/>
  <c r="I12"/>
  <c r="K12"/>
  <c r="L12"/>
  <c r="P12"/>
  <c r="S12"/>
  <c r="V12"/>
  <c r="Y12"/>
  <c r="AB12"/>
  <c r="AQ12"/>
  <c r="BU12"/>
  <c r="BV12"/>
  <c r="CJ12"/>
  <c r="CK12"/>
  <c r="H13"/>
  <c r="I13"/>
  <c r="K13"/>
  <c r="L13"/>
  <c r="P13"/>
  <c r="S13"/>
  <c r="V13"/>
  <c r="Y13"/>
  <c r="AQ13"/>
  <c r="BU13"/>
  <c r="BV13"/>
  <c r="CJ13"/>
  <c r="CK13"/>
  <c r="H14"/>
  <c r="I14"/>
  <c r="K14"/>
  <c r="L14"/>
  <c r="P14"/>
  <c r="S14"/>
  <c r="V14"/>
  <c r="Y14"/>
  <c r="AQ14"/>
  <c r="AS14"/>
  <c r="BU14"/>
  <c r="BV14"/>
  <c r="CJ14"/>
  <c r="CK14"/>
  <c r="H15"/>
  <c r="I15"/>
  <c r="J15"/>
  <c r="K15"/>
  <c r="L15"/>
  <c r="P15"/>
  <c r="S15"/>
  <c r="Y15"/>
  <c r="AB15"/>
  <c r="AQ15"/>
  <c r="BU15"/>
  <c r="BV15"/>
  <c r="CJ15"/>
  <c r="CK15"/>
  <c r="H16"/>
  <c r="I16"/>
  <c r="K16"/>
  <c r="L16"/>
  <c r="P16"/>
  <c r="S16"/>
  <c r="Y16"/>
  <c r="AQ16"/>
  <c r="BU16"/>
  <c r="BV16"/>
  <c r="CJ16"/>
  <c r="CK16"/>
  <c r="H17"/>
  <c r="I17"/>
  <c r="K17"/>
  <c r="L17"/>
  <c r="P17"/>
  <c r="S17"/>
  <c r="V17"/>
  <c r="Y17"/>
  <c r="AB17"/>
  <c r="AQ17"/>
  <c r="BU17"/>
  <c r="BV17"/>
  <c r="CJ17"/>
  <c r="CK17"/>
  <c r="C18"/>
  <c r="D18"/>
  <c r="N18"/>
  <c r="O18"/>
  <c r="P18"/>
  <c r="Q18"/>
  <c r="R18"/>
  <c r="T18"/>
  <c r="U18"/>
  <c r="V18"/>
  <c r="W18"/>
  <c r="X18"/>
  <c r="Y18"/>
  <c r="Z18"/>
  <c r="AA18"/>
  <c r="AC18"/>
  <c r="AE18"/>
  <c r="AF18"/>
  <c r="AG18"/>
  <c r="AH18"/>
  <c r="AI18"/>
  <c r="AJ18"/>
  <c r="AK18"/>
  <c r="AL18"/>
  <c r="AM18"/>
  <c r="AN18"/>
  <c r="AO18"/>
  <c r="AP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W18"/>
  <c r="BX18"/>
  <c r="BY18"/>
  <c r="BZ18"/>
  <c r="CA18"/>
  <c r="CB18"/>
  <c r="CC18"/>
  <c r="CD18"/>
  <c r="CE18"/>
  <c r="CF18"/>
  <c r="CG18"/>
  <c r="CH18"/>
  <c r="CI18"/>
  <c r="E10"/>
  <c r="AS10"/>
  <c r="E12"/>
  <c r="F11"/>
  <c r="E14"/>
  <c r="E13"/>
  <c r="J14"/>
  <c r="M12"/>
  <c r="AS16"/>
  <c r="J12"/>
  <c r="AS12"/>
  <c r="M11"/>
  <c r="M17"/>
  <c r="M14"/>
  <c r="CJ18"/>
  <c r="AS11"/>
  <c r="M10"/>
  <c r="J10"/>
  <c r="M13"/>
  <c r="L18"/>
  <c r="CK18"/>
  <c r="AR18"/>
  <c r="J11"/>
  <c r="H18"/>
  <c r="AS15"/>
  <c r="M15"/>
  <c r="AB18"/>
  <c r="AQ18"/>
  <c r="AS18"/>
  <c r="K18"/>
  <c r="M18"/>
  <c r="M16"/>
  <c r="J13"/>
  <c r="S18"/>
  <c r="F17"/>
  <c r="F16"/>
  <c r="F15"/>
  <c r="F12"/>
  <c r="F10"/>
  <c r="F14"/>
  <c r="F13"/>
  <c r="E17"/>
  <c r="E16"/>
  <c r="G16"/>
  <c r="E15"/>
  <c r="J16"/>
  <c r="BU18"/>
  <c r="E18"/>
  <c r="G13"/>
  <c r="G14"/>
  <c r="G11"/>
  <c r="G17"/>
  <c r="J17"/>
  <c r="G12"/>
  <c r="G10"/>
  <c r="I18"/>
  <c r="J18"/>
  <c r="F18"/>
  <c r="BV18"/>
  <c r="G15"/>
  <c r="G18"/>
</calcChain>
</file>

<file path=xl/sharedStrings.xml><?xml version="1.0" encoding="utf-8"?>
<sst xmlns="http://schemas.openxmlformats.org/spreadsheetml/2006/main" count="146" uniqueCount="65">
  <si>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</si>
  <si>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</si>
  <si>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</si>
  <si>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</si>
  <si>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</si>
  <si>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</si>
  <si>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</si>
  <si>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</si>
  <si>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</si>
  <si>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</si>
  <si>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</si>
  <si>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</si>
  <si>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</si>
  <si>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</si>
  <si>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</si>
  <si>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</si>
  <si>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</si>
  <si>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</si>
  <si>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</si>
  <si>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</si>
  <si>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</si>
  <si>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</si>
  <si>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</si>
  <si>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</si>
  <si>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</si>
  <si>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</si>
  <si>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</si>
  <si>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</si>
  <si>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</si>
  <si>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</si>
  <si>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</si>
  <si>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</si>
  <si>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</si>
  <si>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</si>
  <si>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</si>
  <si>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</si>
  <si>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</si>
  <si>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</si>
  <si>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</si>
  <si>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</si>
  <si>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</si>
  <si>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</si>
  <si>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</si>
  <si>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</si>
  <si>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</si>
  <si>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</si>
  <si>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կատ. %-ը տարեկան ծրագրի նկատմամբ</t>
  </si>
  <si>
    <t>ք.Կապան</t>
  </si>
  <si>
    <t>ք.Քաջարան</t>
  </si>
  <si>
    <t>ք.Գորիս</t>
  </si>
  <si>
    <t>Տաթև</t>
  </si>
  <si>
    <t>Տեղ</t>
  </si>
  <si>
    <t>ք. Սիսիան</t>
  </si>
  <si>
    <t>Գորայք</t>
  </si>
  <si>
    <t>ք.Մեղրի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</si>
  <si>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</si>
  <si>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</si>
  <si>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</si>
  <si>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</si>
  <si>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</si>
  <si>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</si>
  <si>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</si>
  <si>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</si>
  <si>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 ՀՀ ՍՅՈՒՆԻՔԻ ՄԱՐԶԻ  ՀԱՄԱՅՆՔՆԵՐԻ   ԲՅՈՒՋԵՏԱՅԻՆ   ԵԿԱՄՈՒՏՆԵՐԻ   ՎԵՐԱԲԵՐՅԱԼ  (աճողական)  2021թ.նոյեմբերի «30»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</si>
  <si>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փաստ                   (10 ամիս)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</si>
</sst>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protection locked="0"/>
    </xf>
    <xf numFmtId="14" fontId="3" fillId="2" borderId="0" xfId="0" applyNumberFormat="1" applyFont="1" applyFill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/>
    <xf numFmtId="165" fontId="3" fillId="2" borderId="0" xfId="0" applyNumberFormat="1" applyFont="1" applyFill="1" applyProtection="1">
      <protection locked="0"/>
    </xf>
    <xf numFmtId="0" fontId="3" fillId="7" borderId="0" xfId="0" applyFont="1" applyFill="1" applyProtection="1"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Protection="1"/>
    <xf numFmtId="0" fontId="6" fillId="2" borderId="3" xfId="0" applyFont="1" applyFill="1" applyBorder="1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 wrapText="1"/>
    </xf>
    <xf numFmtId="165" fontId="8" fillId="2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1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3" fontId="8" fillId="7" borderId="3" xfId="0" applyNumberFormat="1" applyFont="1" applyFill="1" applyBorder="1" applyAlignment="1" applyProtection="1">
      <alignment horizontal="left" vertical="center"/>
      <protection locked="0"/>
    </xf>
    <xf numFmtId="165" fontId="8" fillId="7" borderId="3" xfId="0" applyNumberFormat="1" applyFont="1" applyFill="1" applyBorder="1" applyAlignment="1" applyProtection="1">
      <alignment horizontal="center" vertical="center" wrapText="1"/>
    </xf>
    <xf numFmtId="165" fontId="8" fillId="8" borderId="3" xfId="0" applyNumberFormat="1" applyFont="1" applyFill="1" applyBorder="1" applyAlignment="1" applyProtection="1">
      <alignment horizontal="center" vertical="center" wrapText="1"/>
    </xf>
    <xf numFmtId="165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3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165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0" xfId="0" applyNumberFormat="1" applyFont="1" applyFill="1" applyAlignment="1" applyProtection="1">
      <alignment horizontal="center" vertical="center" wrapText="1"/>
    </xf>
    <xf numFmtId="164" fontId="8" fillId="2" borderId="0" xfId="0" applyNumberFormat="1" applyFont="1" applyFill="1" applyAlignment="1" applyProtection="1">
      <alignment horizontal="center" vertical="center" wrapText="1"/>
      <protection locked="0"/>
    </xf>
    <xf numFmtId="165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7" borderId="3" xfId="0" applyNumberFormat="1" applyFont="1" applyFill="1" applyBorder="1" applyAlignment="1" applyProtection="1">
      <alignment horizontal="center" vertical="center" wrapText="1"/>
    </xf>
    <xf numFmtId="165" fontId="7" fillId="2" borderId="3" xfId="0" applyNumberFormat="1" applyFont="1" applyFill="1" applyBorder="1" applyAlignment="1" applyProtection="1">
      <alignment horizontal="right" vertical="center" wrapText="1"/>
    </xf>
    <xf numFmtId="165" fontId="3" fillId="2" borderId="0" xfId="0" applyNumberFormat="1" applyFont="1" applyFill="1" applyAlignment="1" applyProtection="1">
      <alignment horizontal="center"/>
      <protection locked="0"/>
    </xf>
    <xf numFmtId="165" fontId="8" fillId="2" borderId="3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4" fontId="8" fillId="3" borderId="2" xfId="0" applyNumberFormat="1" applyFont="1" applyFill="1" applyBorder="1" applyAlignment="1" applyProtection="1">
      <alignment horizontal="center" vertical="center" wrapText="1"/>
    </xf>
    <xf numFmtId="4" fontId="8" fillId="3" borderId="6" xfId="0" applyNumberFormat="1" applyFont="1" applyFill="1" applyBorder="1" applyAlignment="1" applyProtection="1">
      <alignment horizontal="center" vertical="center" wrapText="1"/>
    </xf>
    <xf numFmtId="4" fontId="3" fillId="3" borderId="2" xfId="0" applyNumberFormat="1" applyFont="1" applyFill="1" applyBorder="1" applyAlignment="1" applyProtection="1">
      <alignment horizontal="center" vertical="center" wrapText="1"/>
    </xf>
    <xf numFmtId="4" fontId="3" fillId="3" borderId="6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4" fontId="4" fillId="4" borderId="9" xfId="0" applyNumberFormat="1" applyFont="1" applyFill="1" applyBorder="1" applyAlignment="1" applyProtection="1">
      <alignment horizontal="center" vertical="center" wrapText="1"/>
    </xf>
    <xf numFmtId="4" fontId="4" fillId="4" borderId="7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4" fontId="4" fillId="4" borderId="10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4" fontId="4" fillId="4" borderId="11" xfId="0" applyNumberFormat="1" applyFont="1" applyFill="1" applyBorder="1" applyAlignment="1" applyProtection="1">
      <alignment horizontal="center" vertical="center" wrapText="1"/>
    </xf>
    <xf numFmtId="4" fontId="4" fillId="4" borderId="12" xfId="0" applyNumberFormat="1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4" fontId="4" fillId="4" borderId="13" xfId="0" applyNumberFormat="1" applyFont="1" applyFill="1" applyBorder="1" applyAlignment="1" applyProtection="1">
      <alignment horizontal="center" vertical="center" wrapText="1"/>
    </xf>
    <xf numFmtId="0" fontId="4" fillId="4" borderId="9" xfId="0" applyNumberFormat="1" applyFont="1" applyFill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4" fillId="4" borderId="5" xfId="0" applyNumberFormat="1" applyFont="1" applyFill="1" applyBorder="1" applyAlignment="1" applyProtection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</xf>
    <xf numFmtId="0" fontId="4" fillId="4" borderId="0" xfId="0" applyNumberFormat="1" applyFont="1" applyFill="1" applyBorder="1" applyAlignment="1" applyProtection="1">
      <alignment horizontal="center" vertical="center" wrapText="1"/>
    </xf>
    <xf numFmtId="0" fontId="4" fillId="4" borderId="11" xfId="0" applyNumberFormat="1" applyFont="1" applyFill="1" applyBorder="1" applyAlignment="1" applyProtection="1">
      <alignment horizontal="center" vertical="center" wrapText="1"/>
    </xf>
    <xf numFmtId="0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3" xfId="0" applyNumberFormat="1" applyFont="1" applyFill="1" applyBorder="1" applyAlignment="1" applyProtection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</xf>
    <xf numFmtId="4" fontId="6" fillId="0" borderId="0" xfId="0" applyNumberFormat="1" applyFont="1" applyBorder="1" applyAlignment="1" applyProtection="1">
      <alignment horizontal="center" vertical="center" wrapText="1"/>
    </xf>
    <xf numFmtId="4" fontId="6" fillId="0" borderId="11" xfId="0" applyNumberFormat="1" applyFon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 vertical="center" wrapText="1"/>
    </xf>
    <xf numFmtId="0" fontId="3" fillId="7" borderId="14" xfId="0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textRotation="90" wrapText="1"/>
    </xf>
    <xf numFmtId="0" fontId="8" fillId="2" borderId="14" xfId="0" applyFont="1" applyFill="1" applyBorder="1" applyAlignment="1" applyProtection="1">
      <alignment horizontal="center" vertical="center" textRotation="90" wrapText="1"/>
    </xf>
    <xf numFmtId="0" fontId="8" fillId="2" borderId="6" xfId="0" applyFont="1" applyFill="1" applyBorder="1" applyAlignment="1" applyProtection="1">
      <alignment horizontal="center" vertical="center" textRotation="90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9" xfId="0" applyNumberFormat="1" applyFont="1" applyBorder="1" applyAlignment="1" applyProtection="1">
      <alignment horizontal="center" vertical="center" wrapText="1"/>
    </xf>
    <xf numFmtId="4" fontId="5" fillId="0" borderId="7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4" fontId="5" fillId="9" borderId="9" xfId="0" applyNumberFormat="1" applyFont="1" applyFill="1" applyBorder="1" applyAlignment="1" applyProtection="1">
      <alignment horizontal="center" vertical="center" wrapText="1"/>
    </xf>
    <xf numFmtId="4" fontId="5" fillId="9" borderId="7" xfId="0" applyNumberFormat="1" applyFont="1" applyFill="1" applyBorder="1" applyAlignment="1" applyProtection="1">
      <alignment horizontal="center" vertical="center" wrapText="1"/>
    </xf>
    <xf numFmtId="4" fontId="5" fillId="5" borderId="5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4" borderId="15" xfId="0" applyNumberFormat="1" applyFont="1" applyFill="1" applyBorder="1" applyAlignment="1" applyProtection="1">
      <alignment horizontal="center" vertical="center" wrapText="1"/>
    </xf>
    <xf numFmtId="0" fontId="6" fillId="4" borderId="8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4" fontId="8" fillId="2" borderId="3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5" fillId="2" borderId="12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4" fontId="4" fillId="0" borderId="15" xfId="0" applyNumberFormat="1" applyFont="1" applyBorder="1" applyAlignment="1" applyProtection="1">
      <alignment horizontal="center" vertical="center" wrapText="1"/>
    </xf>
    <xf numFmtId="4" fontId="4" fillId="0" borderId="8" xfId="0" applyNumberFormat="1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4" fontId="5" fillId="0" borderId="12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5" fillId="6" borderId="8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4" fontId="5" fillId="4" borderId="9" xfId="0" applyNumberFormat="1" applyFont="1" applyFill="1" applyBorder="1" applyAlignment="1" applyProtection="1">
      <alignment horizontal="center" vertical="center" wrapText="1"/>
    </xf>
    <xf numFmtId="4" fontId="5" fillId="4" borderId="5" xfId="0" applyNumberFormat="1" applyFont="1" applyFill="1" applyBorder="1" applyAlignment="1" applyProtection="1">
      <alignment horizontal="center" vertical="center" wrapText="1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4" fontId="5" fillId="4" borderId="11" xfId="0" applyNumberFormat="1" applyFont="1" applyFill="1" applyBorder="1" applyAlignment="1" applyProtection="1">
      <alignment horizontal="center" vertical="center" wrapText="1"/>
    </xf>
    <xf numFmtId="4" fontId="5" fillId="4" borderId="12" xfId="0" applyNumberFormat="1" applyFont="1" applyFill="1" applyBorder="1" applyAlignment="1" applyProtection="1">
      <alignment horizontal="center" vertical="center" wrapText="1"/>
    </xf>
    <xf numFmtId="4" fontId="5" fillId="4" borderId="13" xfId="0" applyNumberFormat="1" applyFont="1" applyFill="1" applyBorder="1" applyAlignment="1" applyProtection="1">
      <alignment horizontal="center" vertical="center" wrapText="1"/>
    </xf>
    <xf numFmtId="4" fontId="3" fillId="5" borderId="8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9"/>
  <sheetViews>
    <sheetView tabSelected="1" zoomScale="90" zoomScaleNormal="90" workbookViewId="0">
      <selection activeCell="H18" sqref="H18"/>
    </sheetView>
  </sheetViews>
  <sheetFormatPr defaultColWidth="7.25" defaultRowHeight="17.25"/>
  <cols>
    <col min="1" max="1" width="4.375" style="1" customWidth="1"/>
    <col min="2" max="2" width="14" style="11" customWidth="1"/>
    <col min="3" max="3" width="10.5" style="1" customWidth="1"/>
    <col min="4" max="4" width="11.25" style="1" customWidth="1"/>
    <col min="5" max="5" width="12.375" style="1" customWidth="1"/>
    <col min="6" max="6" width="13.625" style="1" customWidth="1"/>
    <col min="7" max="7" width="9.5" style="1" customWidth="1"/>
    <col min="8" max="8" width="11.875" style="1" customWidth="1"/>
    <col min="9" max="9" width="11.25" style="1" customWidth="1"/>
    <col min="10" max="10" width="9.5" style="1" customWidth="1"/>
    <col min="11" max="11" width="11.5" style="1" customWidth="1"/>
    <col min="12" max="12" width="10.25" style="1" customWidth="1"/>
    <col min="13" max="13" width="7.875" style="1" customWidth="1"/>
    <col min="14" max="14" width="10.375" style="1" customWidth="1"/>
    <col min="15" max="16" width="9.75" style="1" customWidth="1"/>
    <col min="17" max="17" width="11.125" style="1" customWidth="1"/>
    <col min="18" max="18" width="9.625" style="1" customWidth="1"/>
    <col min="19" max="19" width="10.375" style="1" customWidth="1"/>
    <col min="20" max="20" width="11.625" style="1" customWidth="1"/>
    <col min="21" max="21" width="10.875" style="1" customWidth="1"/>
    <col min="22" max="22" width="9.75" style="1" customWidth="1"/>
    <col min="23" max="23" width="11.625" style="1" customWidth="1"/>
    <col min="24" max="24" width="9.75" style="1" customWidth="1"/>
    <col min="25" max="25" width="8.625" style="1" customWidth="1"/>
    <col min="26" max="26" width="10.375" style="1" customWidth="1"/>
    <col min="27" max="27" width="9.875" style="1" customWidth="1"/>
    <col min="28" max="28" width="10.75" style="1" customWidth="1"/>
    <col min="29" max="29" width="8.25" style="1" customWidth="1"/>
    <col min="30" max="30" width="10.5" style="1" customWidth="1"/>
    <col min="31" max="31" width="11.125" style="1" customWidth="1"/>
    <col min="32" max="32" width="17.25" style="1" customWidth="1"/>
    <col min="33" max="33" width="12.125" style="1" customWidth="1"/>
    <col min="34" max="34" width="10.875" style="1" customWidth="1"/>
    <col min="35" max="35" width="10.5" style="1" customWidth="1"/>
    <col min="36" max="36" width="8.25" style="1" customWidth="1"/>
    <col min="37" max="37" width="10.875" style="1" customWidth="1"/>
    <col min="38" max="38" width="9.875" style="1" customWidth="1"/>
    <col min="39" max="39" width="10.5" style="1" customWidth="1"/>
    <col min="40" max="40" width="9.75" style="1" customWidth="1"/>
    <col min="41" max="41" width="9.875" style="1" customWidth="1"/>
    <col min="42" max="42" width="8.5" style="1" customWidth="1"/>
    <col min="43" max="43" width="11.75" style="1" customWidth="1"/>
    <col min="44" max="46" width="10.75" style="1" customWidth="1"/>
    <col min="47" max="47" width="10" style="1" customWidth="1"/>
    <col min="48" max="48" width="11.125" style="1" customWidth="1"/>
    <col min="49" max="49" width="8" style="1" customWidth="1"/>
    <col min="50" max="50" width="10.625" style="1" customWidth="1"/>
    <col min="51" max="51" width="10.25" style="1" customWidth="1"/>
    <col min="52" max="52" width="11.375" style="1" customWidth="1"/>
    <col min="53" max="53" width="8.125" style="1" customWidth="1"/>
    <col min="54" max="54" width="10.5" style="1" customWidth="1"/>
    <col min="55" max="55" width="11.25" style="1" customWidth="1"/>
    <col min="56" max="56" width="14.125" style="1" customWidth="1"/>
    <col min="57" max="57" width="12.125" style="1" customWidth="1"/>
    <col min="58" max="58" width="14" style="1" customWidth="1"/>
    <col min="59" max="59" width="12.875" style="1" customWidth="1"/>
    <col min="60" max="60" width="11.75" style="1" customWidth="1"/>
    <col min="61" max="61" width="11.375" style="1" customWidth="1"/>
    <col min="62" max="62" width="11" style="1" customWidth="1"/>
    <col min="63" max="63" width="10.75" style="1" customWidth="1"/>
    <col min="64" max="65" width="9.875" style="1" customWidth="1"/>
    <col min="66" max="66" width="10.875" style="1" customWidth="1"/>
    <col min="67" max="67" width="11.75" style="1" customWidth="1"/>
    <col min="68" max="68" width="11.25" style="1" customWidth="1"/>
    <col min="69" max="69" width="9.125" style="1" customWidth="1"/>
    <col min="70" max="70" width="13.25" style="1" customWidth="1"/>
    <col min="71" max="71" width="11.25" style="1" customWidth="1"/>
    <col min="72" max="72" width="9.875" style="1" customWidth="1"/>
    <col min="73" max="73" width="15.375" style="1" customWidth="1"/>
    <col min="74" max="74" width="11.75" style="1" customWidth="1"/>
    <col min="75" max="75" width="8.375" style="1" customWidth="1"/>
    <col min="76" max="76" width="11.625" style="1" customWidth="1"/>
    <col min="77" max="77" width="11.125" style="1" customWidth="1"/>
    <col min="78" max="78" width="11.5" style="1" customWidth="1"/>
    <col min="79" max="79" width="8" style="1" customWidth="1"/>
    <col min="80" max="80" width="8.75" style="1" customWidth="1"/>
    <col min="81" max="81" width="9.75" style="1" customWidth="1"/>
    <col min="82" max="82" width="10.25" style="1" customWidth="1"/>
    <col min="83" max="83" width="8.125" style="1" customWidth="1"/>
    <col min="84" max="84" width="9.875" style="1" customWidth="1"/>
    <col min="85" max="85" width="11.875" style="1" customWidth="1"/>
    <col min="86" max="86" width="9.875" style="1" customWidth="1"/>
    <col min="87" max="87" width="6.875" style="1" customWidth="1"/>
    <col min="88" max="88" width="11.125" style="1" customWidth="1"/>
    <col min="89" max="89" width="11.5" style="1" customWidth="1"/>
    <col min="90" max="91" width="7.25" style="1"/>
    <col min="92" max="92" width="10.125" style="1" customWidth="1"/>
    <col min="93" max="16384" width="7.25" style="1"/>
  </cols>
  <sheetData>
    <row r="1" spans="1:89" ht="27.75" customHeight="1">
      <c r="C1" s="70" t="s">
        <v>11</v>
      </c>
      <c r="D1" s="70"/>
      <c r="E1" s="70"/>
      <c r="F1" s="70"/>
      <c r="G1" s="70"/>
      <c r="H1" s="70"/>
      <c r="I1" s="70"/>
      <c r="J1" s="70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</row>
    <row r="2" spans="1:89" ht="34.5" customHeight="1">
      <c r="C2" s="71" t="s">
        <v>63</v>
      </c>
      <c r="D2" s="71"/>
      <c r="E2" s="71"/>
      <c r="F2" s="71"/>
      <c r="G2" s="71"/>
      <c r="H2" s="71"/>
      <c r="I2" s="71"/>
      <c r="J2" s="71"/>
      <c r="L2" s="5"/>
      <c r="N2" s="72"/>
      <c r="O2" s="72"/>
      <c r="P2" s="7"/>
      <c r="R2" s="6"/>
      <c r="S2" s="7"/>
      <c r="T2" s="7"/>
      <c r="U2" s="6"/>
      <c r="V2" s="7"/>
      <c r="W2" s="7"/>
      <c r="X2" s="7"/>
      <c r="Y2" s="7"/>
      <c r="Z2" s="7"/>
      <c r="AA2" s="7"/>
      <c r="AB2" s="7"/>
      <c r="AC2" s="7"/>
      <c r="AD2" s="7"/>
    </row>
    <row r="3" spans="1:89" ht="18" customHeight="1">
      <c r="C3" s="8"/>
      <c r="D3" s="8"/>
      <c r="E3" s="8"/>
      <c r="F3" s="8"/>
      <c r="G3" s="8"/>
      <c r="H3" s="8"/>
      <c r="I3" s="71" t="s">
        <v>12</v>
      </c>
      <c r="J3" s="71"/>
      <c r="K3" s="71"/>
      <c r="L3" s="5"/>
      <c r="N3" s="7"/>
      <c r="O3" s="7"/>
      <c r="P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89" s="9" customFormat="1" ht="18" customHeight="1">
      <c r="A4" s="73" t="s">
        <v>6</v>
      </c>
      <c r="B4" s="73" t="s">
        <v>10</v>
      </c>
      <c r="C4" s="76" t="s">
        <v>4</v>
      </c>
      <c r="D4" s="76" t="s">
        <v>5</v>
      </c>
      <c r="E4" s="49" t="s">
        <v>13</v>
      </c>
      <c r="F4" s="50"/>
      <c r="G4" s="51"/>
      <c r="H4" s="58" t="s">
        <v>45</v>
      </c>
      <c r="I4" s="59"/>
      <c r="J4" s="60"/>
      <c r="K4" s="87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9"/>
      <c r="BT4" s="133" t="s">
        <v>14</v>
      </c>
      <c r="BU4" s="134" t="s">
        <v>15</v>
      </c>
      <c r="BV4" s="135"/>
      <c r="BW4" s="140" t="s">
        <v>3</v>
      </c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09" t="s">
        <v>16</v>
      </c>
      <c r="CJ4" s="103" t="s">
        <v>17</v>
      </c>
      <c r="CK4" s="104"/>
    </row>
    <row r="5" spans="1:89" s="9" customFormat="1" ht="15" customHeight="1">
      <c r="A5" s="74"/>
      <c r="B5" s="74"/>
      <c r="C5" s="77"/>
      <c r="D5" s="77"/>
      <c r="E5" s="52"/>
      <c r="F5" s="53"/>
      <c r="G5" s="54"/>
      <c r="H5" s="61"/>
      <c r="I5" s="62"/>
      <c r="J5" s="63"/>
      <c r="K5" s="67" t="s">
        <v>7</v>
      </c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9"/>
      <c r="AE5" s="79" t="s">
        <v>2</v>
      </c>
      <c r="AF5" s="79"/>
      <c r="AG5" s="79"/>
      <c r="AH5" s="79"/>
      <c r="AI5" s="79"/>
      <c r="AJ5" s="79"/>
      <c r="AK5" s="79"/>
      <c r="AL5" s="79"/>
      <c r="AM5" s="79"/>
      <c r="AN5" s="79"/>
      <c r="AO5" s="80" t="s">
        <v>8</v>
      </c>
      <c r="AP5" s="81"/>
      <c r="AQ5" s="84" t="s">
        <v>18</v>
      </c>
      <c r="AR5" s="85"/>
      <c r="AS5" s="85"/>
      <c r="AT5" s="85"/>
      <c r="AU5" s="85"/>
      <c r="AV5" s="85"/>
      <c r="AW5" s="85"/>
      <c r="AX5" s="85"/>
      <c r="AY5" s="85"/>
      <c r="AZ5" s="85"/>
      <c r="BA5" s="86"/>
      <c r="BB5" s="90" t="s">
        <v>0</v>
      </c>
      <c r="BC5" s="91"/>
      <c r="BD5" s="91"/>
      <c r="BE5" s="91"/>
      <c r="BF5" s="91"/>
      <c r="BG5" s="92"/>
      <c r="BH5" s="84" t="s">
        <v>1</v>
      </c>
      <c r="BI5" s="85"/>
      <c r="BJ5" s="85"/>
      <c r="BK5" s="85"/>
      <c r="BL5" s="85"/>
      <c r="BM5" s="85"/>
      <c r="BN5" s="79" t="s">
        <v>19</v>
      </c>
      <c r="BO5" s="79"/>
      <c r="BP5" s="80" t="s">
        <v>20</v>
      </c>
      <c r="BQ5" s="101"/>
      <c r="BR5" s="80" t="s">
        <v>21</v>
      </c>
      <c r="BS5" s="101"/>
      <c r="BT5" s="133"/>
      <c r="BU5" s="136"/>
      <c r="BV5" s="137"/>
      <c r="BW5" s="110"/>
      <c r="BX5" s="111"/>
      <c r="BY5" s="111"/>
      <c r="BZ5" s="111"/>
      <c r="CA5" s="114" t="s">
        <v>22</v>
      </c>
      <c r="CB5" s="115"/>
      <c r="CC5" s="118"/>
      <c r="CD5" s="119"/>
      <c r="CE5" s="119"/>
      <c r="CF5" s="119"/>
      <c r="CG5" s="119"/>
      <c r="CH5" s="119"/>
      <c r="CI5" s="109"/>
      <c r="CJ5" s="105"/>
      <c r="CK5" s="106"/>
    </row>
    <row r="6" spans="1:89" s="20" customFormat="1" ht="111.75" customHeight="1">
      <c r="A6" s="74"/>
      <c r="B6" s="74"/>
      <c r="C6" s="77"/>
      <c r="D6" s="77"/>
      <c r="E6" s="55"/>
      <c r="F6" s="56"/>
      <c r="G6" s="57"/>
      <c r="H6" s="64"/>
      <c r="I6" s="65"/>
      <c r="J6" s="66"/>
      <c r="K6" s="93" t="s">
        <v>23</v>
      </c>
      <c r="L6" s="94"/>
      <c r="M6" s="95"/>
      <c r="N6" s="96" t="s">
        <v>24</v>
      </c>
      <c r="O6" s="97"/>
      <c r="P6" s="98"/>
      <c r="Q6" s="96" t="s">
        <v>25</v>
      </c>
      <c r="R6" s="97"/>
      <c r="S6" s="98"/>
      <c r="T6" s="96" t="s">
        <v>26</v>
      </c>
      <c r="U6" s="97"/>
      <c r="V6" s="98"/>
      <c r="W6" s="96" t="s">
        <v>27</v>
      </c>
      <c r="X6" s="97"/>
      <c r="Y6" s="98"/>
      <c r="Z6" s="96" t="s">
        <v>28</v>
      </c>
      <c r="AA6" s="97"/>
      <c r="AB6" s="98"/>
      <c r="AC6" s="131" t="s">
        <v>29</v>
      </c>
      <c r="AD6" s="131"/>
      <c r="AE6" s="124" t="s">
        <v>30</v>
      </c>
      <c r="AF6" s="127"/>
      <c r="AG6" s="124" t="s">
        <v>31</v>
      </c>
      <c r="AH6" s="125"/>
      <c r="AI6" s="99" t="s">
        <v>32</v>
      </c>
      <c r="AJ6" s="126"/>
      <c r="AK6" s="99" t="s">
        <v>33</v>
      </c>
      <c r="AL6" s="100"/>
      <c r="AM6" s="122" t="s">
        <v>34</v>
      </c>
      <c r="AN6" s="123"/>
      <c r="AO6" s="82"/>
      <c r="AP6" s="83"/>
      <c r="AQ6" s="128" t="s">
        <v>35</v>
      </c>
      <c r="AR6" s="129"/>
      <c r="AS6" s="130"/>
      <c r="AT6" s="121" t="s">
        <v>36</v>
      </c>
      <c r="AU6" s="121"/>
      <c r="AV6" s="121" t="s">
        <v>37</v>
      </c>
      <c r="AW6" s="121"/>
      <c r="AX6" s="121" t="s">
        <v>38</v>
      </c>
      <c r="AY6" s="121"/>
      <c r="AZ6" s="121" t="s">
        <v>39</v>
      </c>
      <c r="BA6" s="121"/>
      <c r="BB6" s="121" t="s">
        <v>55</v>
      </c>
      <c r="BC6" s="121"/>
      <c r="BD6" s="90" t="s">
        <v>56</v>
      </c>
      <c r="BE6" s="91"/>
      <c r="BF6" s="121" t="s">
        <v>40</v>
      </c>
      <c r="BG6" s="121"/>
      <c r="BH6" s="120" t="s">
        <v>41</v>
      </c>
      <c r="BI6" s="91"/>
      <c r="BJ6" s="121" t="s">
        <v>42</v>
      </c>
      <c r="BK6" s="121"/>
      <c r="BL6" s="90" t="s">
        <v>57</v>
      </c>
      <c r="BM6" s="91"/>
      <c r="BN6" s="79"/>
      <c r="BO6" s="79"/>
      <c r="BP6" s="82"/>
      <c r="BQ6" s="102"/>
      <c r="BR6" s="82"/>
      <c r="BS6" s="102"/>
      <c r="BT6" s="133"/>
      <c r="BU6" s="138"/>
      <c r="BV6" s="139"/>
      <c r="BW6" s="80" t="s">
        <v>58</v>
      </c>
      <c r="BX6" s="101"/>
      <c r="BY6" s="80" t="s">
        <v>59</v>
      </c>
      <c r="BZ6" s="101"/>
      <c r="CA6" s="116"/>
      <c r="CB6" s="117"/>
      <c r="CC6" s="80" t="s">
        <v>60</v>
      </c>
      <c r="CD6" s="101"/>
      <c r="CE6" s="80" t="s">
        <v>61</v>
      </c>
      <c r="CF6" s="101"/>
      <c r="CG6" s="112" t="s">
        <v>62</v>
      </c>
      <c r="CH6" s="113"/>
      <c r="CI6" s="109"/>
      <c r="CJ6" s="107"/>
      <c r="CK6" s="108"/>
    </row>
    <row r="7" spans="1:89" s="13" customFormat="1" ht="36" customHeight="1">
      <c r="A7" s="74"/>
      <c r="B7" s="74"/>
      <c r="C7" s="77"/>
      <c r="D7" s="77"/>
      <c r="E7" s="40" t="s">
        <v>43</v>
      </c>
      <c r="F7" s="46"/>
      <c r="G7" s="47"/>
      <c r="H7" s="40" t="s">
        <v>43</v>
      </c>
      <c r="I7" s="46"/>
      <c r="J7" s="47"/>
      <c r="K7" s="40" t="s">
        <v>43</v>
      </c>
      <c r="L7" s="46"/>
      <c r="M7" s="47"/>
      <c r="N7" s="40" t="s">
        <v>43</v>
      </c>
      <c r="O7" s="46"/>
      <c r="P7" s="47"/>
      <c r="Q7" s="40" t="s">
        <v>43</v>
      </c>
      <c r="R7" s="46"/>
      <c r="S7" s="47"/>
      <c r="T7" s="40" t="s">
        <v>43</v>
      </c>
      <c r="U7" s="46"/>
      <c r="V7" s="47"/>
      <c r="W7" s="40" t="s">
        <v>43</v>
      </c>
      <c r="X7" s="46"/>
      <c r="Y7" s="47"/>
      <c r="Z7" s="40" t="s">
        <v>43</v>
      </c>
      <c r="AA7" s="46"/>
      <c r="AB7" s="47"/>
      <c r="AC7" s="40" t="s">
        <v>43</v>
      </c>
      <c r="AD7" s="39"/>
      <c r="AE7" s="40" t="s">
        <v>43</v>
      </c>
      <c r="AF7" s="39"/>
      <c r="AG7" s="40" t="s">
        <v>43</v>
      </c>
      <c r="AH7" s="39"/>
      <c r="AI7" s="40" t="s">
        <v>43</v>
      </c>
      <c r="AJ7" s="39"/>
      <c r="AK7" s="40" t="s">
        <v>43</v>
      </c>
      <c r="AL7" s="39"/>
      <c r="AM7" s="40" t="s">
        <v>43</v>
      </c>
      <c r="AN7" s="39"/>
      <c r="AO7" s="40" t="s">
        <v>43</v>
      </c>
      <c r="AP7" s="39"/>
      <c r="AQ7" s="40" t="s">
        <v>43</v>
      </c>
      <c r="AR7" s="44"/>
      <c r="AS7" s="45"/>
      <c r="AT7" s="40" t="s">
        <v>43</v>
      </c>
      <c r="AU7" s="39"/>
      <c r="AV7" s="40" t="s">
        <v>43</v>
      </c>
      <c r="AW7" s="39"/>
      <c r="AX7" s="40" t="s">
        <v>43</v>
      </c>
      <c r="AY7" s="39"/>
      <c r="AZ7" s="40" t="s">
        <v>43</v>
      </c>
      <c r="BA7" s="39"/>
      <c r="BB7" s="40" t="s">
        <v>43</v>
      </c>
      <c r="BC7" s="39"/>
      <c r="BD7" s="40" t="s">
        <v>43</v>
      </c>
      <c r="BE7" s="39"/>
      <c r="BF7" s="40" t="s">
        <v>43</v>
      </c>
      <c r="BG7" s="39"/>
      <c r="BH7" s="40" t="s">
        <v>43</v>
      </c>
      <c r="BI7" s="39"/>
      <c r="BJ7" s="40" t="s">
        <v>43</v>
      </c>
      <c r="BK7" s="39"/>
      <c r="BL7" s="40" t="s">
        <v>43</v>
      </c>
      <c r="BM7" s="39"/>
      <c r="BN7" s="40" t="s">
        <v>43</v>
      </c>
      <c r="BO7" s="39"/>
      <c r="BP7" s="40" t="s">
        <v>43</v>
      </c>
      <c r="BQ7" s="39"/>
      <c r="BR7" s="40" t="s">
        <v>43</v>
      </c>
      <c r="BS7" s="39"/>
      <c r="BT7" s="132" t="s">
        <v>9</v>
      </c>
      <c r="BU7" s="40" t="s">
        <v>43</v>
      </c>
      <c r="BV7" s="39"/>
      <c r="BW7" s="40" t="s">
        <v>43</v>
      </c>
      <c r="BX7" s="39"/>
      <c r="BY7" s="40" t="s">
        <v>43</v>
      </c>
      <c r="BZ7" s="39"/>
      <c r="CA7" s="40" t="s">
        <v>43</v>
      </c>
      <c r="CB7" s="39"/>
      <c r="CC7" s="40" t="s">
        <v>43</v>
      </c>
      <c r="CD7" s="39"/>
      <c r="CE7" s="42" t="s">
        <v>43</v>
      </c>
      <c r="CF7" s="39"/>
      <c r="CG7" s="42" t="s">
        <v>43</v>
      </c>
      <c r="CH7" s="39"/>
      <c r="CI7" s="48" t="s">
        <v>9</v>
      </c>
      <c r="CJ7" s="40" t="s">
        <v>43</v>
      </c>
      <c r="CK7" s="39"/>
    </row>
    <row r="8" spans="1:89" s="13" customFormat="1" ht="95.25" customHeight="1">
      <c r="A8" s="75"/>
      <c r="B8" s="75"/>
      <c r="C8" s="78"/>
      <c r="D8" s="78"/>
      <c r="E8" s="41"/>
      <c r="F8" s="12" t="s">
        <v>64</v>
      </c>
      <c r="G8" s="12" t="s">
        <v>46</v>
      </c>
      <c r="H8" s="41"/>
      <c r="I8" s="12" t="s">
        <v>64</v>
      </c>
      <c r="J8" s="12" t="s">
        <v>46</v>
      </c>
      <c r="K8" s="41"/>
      <c r="L8" s="12" t="s">
        <v>64</v>
      </c>
      <c r="M8" s="12" t="s">
        <v>46</v>
      </c>
      <c r="N8" s="41"/>
      <c r="O8" s="12" t="s">
        <v>64</v>
      </c>
      <c r="P8" s="12" t="s">
        <v>46</v>
      </c>
      <c r="Q8" s="41"/>
      <c r="R8" s="12" t="s">
        <v>64</v>
      </c>
      <c r="S8" s="12" t="s">
        <v>46</v>
      </c>
      <c r="T8" s="41"/>
      <c r="U8" s="12" t="s">
        <v>64</v>
      </c>
      <c r="V8" s="12" t="s">
        <v>46</v>
      </c>
      <c r="W8" s="41"/>
      <c r="X8" s="12" t="s">
        <v>64</v>
      </c>
      <c r="Y8" s="12" t="s">
        <v>46</v>
      </c>
      <c r="Z8" s="41"/>
      <c r="AA8" s="12" t="s">
        <v>64</v>
      </c>
      <c r="AB8" s="12" t="s">
        <v>46</v>
      </c>
      <c r="AC8" s="41"/>
      <c r="AD8" s="12" t="s">
        <v>64</v>
      </c>
      <c r="AE8" s="41"/>
      <c r="AF8" s="12" t="s">
        <v>64</v>
      </c>
      <c r="AG8" s="41"/>
      <c r="AH8" s="12" t="s">
        <v>64</v>
      </c>
      <c r="AI8" s="41"/>
      <c r="AJ8" s="12" t="s">
        <v>64</v>
      </c>
      <c r="AK8" s="41"/>
      <c r="AL8" s="12" t="s">
        <v>64</v>
      </c>
      <c r="AM8" s="41"/>
      <c r="AN8" s="12" t="s">
        <v>64</v>
      </c>
      <c r="AO8" s="41"/>
      <c r="AP8" s="12" t="s">
        <v>64</v>
      </c>
      <c r="AQ8" s="41"/>
      <c r="AR8" s="12" t="s">
        <v>64</v>
      </c>
      <c r="AS8" s="12" t="s">
        <v>46</v>
      </c>
      <c r="AT8" s="41"/>
      <c r="AU8" s="12" t="s">
        <v>64</v>
      </c>
      <c r="AV8" s="41"/>
      <c r="AW8" s="12" t="s">
        <v>64</v>
      </c>
      <c r="AX8" s="41"/>
      <c r="AY8" s="12" t="s">
        <v>64</v>
      </c>
      <c r="AZ8" s="41"/>
      <c r="BA8" s="12" t="s">
        <v>64</v>
      </c>
      <c r="BB8" s="41"/>
      <c r="BC8" s="12" t="s">
        <v>64</v>
      </c>
      <c r="BD8" s="41"/>
      <c r="BE8" s="12" t="s">
        <v>64</v>
      </c>
      <c r="BF8" s="41"/>
      <c r="BG8" s="12" t="s">
        <v>64</v>
      </c>
      <c r="BH8" s="41"/>
      <c r="BI8" s="12" t="s">
        <v>64</v>
      </c>
      <c r="BJ8" s="41"/>
      <c r="BK8" s="12" t="s">
        <v>64</v>
      </c>
      <c r="BL8" s="41"/>
      <c r="BM8" s="12" t="s">
        <v>64</v>
      </c>
      <c r="BN8" s="41"/>
      <c r="BO8" s="12" t="s">
        <v>64</v>
      </c>
      <c r="BP8" s="41"/>
      <c r="BQ8" s="12" t="s">
        <v>64</v>
      </c>
      <c r="BR8" s="41"/>
      <c r="BS8" s="12" t="s">
        <v>64</v>
      </c>
      <c r="BT8" s="132"/>
      <c r="BU8" s="41"/>
      <c r="BV8" s="12" t="s">
        <v>64</v>
      </c>
      <c r="BW8" s="41"/>
      <c r="BX8" s="12" t="s">
        <v>64</v>
      </c>
      <c r="BY8" s="41"/>
      <c r="BZ8" s="12" t="s">
        <v>64</v>
      </c>
      <c r="CA8" s="41"/>
      <c r="CB8" s="12" t="s">
        <v>64</v>
      </c>
      <c r="CC8" s="41"/>
      <c r="CD8" s="12" t="s">
        <v>64</v>
      </c>
      <c r="CE8" s="43"/>
      <c r="CF8" s="12" t="s">
        <v>64</v>
      </c>
      <c r="CG8" s="43"/>
      <c r="CH8" s="12" t="s">
        <v>64</v>
      </c>
      <c r="CI8" s="48"/>
      <c r="CJ8" s="41"/>
      <c r="CK8" s="12" t="s">
        <v>64</v>
      </c>
    </row>
    <row r="9" spans="1:89" s="17" customFormat="1" ht="15.6" customHeight="1">
      <c r="A9" s="14"/>
      <c r="B9" s="15">
        <v>1</v>
      </c>
      <c r="C9" s="16">
        <v>2</v>
      </c>
      <c r="D9" s="15">
        <v>3</v>
      </c>
      <c r="E9" s="16">
        <v>4</v>
      </c>
      <c r="F9" s="16">
        <v>6</v>
      </c>
      <c r="G9" s="16">
        <v>8</v>
      </c>
      <c r="H9" s="15">
        <v>9</v>
      </c>
      <c r="I9" s="15">
        <v>11</v>
      </c>
      <c r="J9" s="15">
        <v>13</v>
      </c>
      <c r="K9" s="16">
        <v>14</v>
      </c>
      <c r="L9" s="16">
        <v>16</v>
      </c>
      <c r="M9" s="16">
        <v>18</v>
      </c>
      <c r="N9" s="15">
        <v>19</v>
      </c>
      <c r="O9" s="15">
        <v>21</v>
      </c>
      <c r="P9" s="15">
        <v>23</v>
      </c>
      <c r="Q9" s="16">
        <v>24</v>
      </c>
      <c r="R9" s="16">
        <v>26</v>
      </c>
      <c r="S9" s="16">
        <v>28</v>
      </c>
      <c r="T9" s="15">
        <v>29</v>
      </c>
      <c r="U9" s="15">
        <v>31</v>
      </c>
      <c r="V9" s="15">
        <v>33</v>
      </c>
      <c r="W9" s="16">
        <v>34</v>
      </c>
      <c r="X9" s="16">
        <v>36</v>
      </c>
      <c r="Y9" s="16">
        <v>38</v>
      </c>
      <c r="Z9" s="15">
        <v>39</v>
      </c>
      <c r="AA9" s="15">
        <v>41</v>
      </c>
      <c r="AB9" s="15">
        <v>43</v>
      </c>
      <c r="AC9" s="16">
        <v>44</v>
      </c>
      <c r="AD9" s="16">
        <v>46</v>
      </c>
      <c r="AE9" s="15">
        <v>47</v>
      </c>
      <c r="AF9" s="15">
        <v>49</v>
      </c>
      <c r="AG9" s="16">
        <v>50</v>
      </c>
      <c r="AH9" s="16">
        <v>52</v>
      </c>
      <c r="AI9" s="15">
        <v>53</v>
      </c>
      <c r="AJ9" s="15">
        <v>55</v>
      </c>
      <c r="AK9" s="16">
        <v>56</v>
      </c>
      <c r="AL9" s="16">
        <v>58</v>
      </c>
      <c r="AM9" s="15">
        <v>59</v>
      </c>
      <c r="AN9" s="15">
        <v>61</v>
      </c>
      <c r="AO9" s="16">
        <v>62</v>
      </c>
      <c r="AP9" s="16">
        <v>64</v>
      </c>
      <c r="AQ9" s="15">
        <v>65</v>
      </c>
      <c r="AR9" s="15">
        <v>67</v>
      </c>
      <c r="AS9" s="15">
        <v>69</v>
      </c>
      <c r="AT9" s="16">
        <v>70</v>
      </c>
      <c r="AU9" s="16">
        <v>72</v>
      </c>
      <c r="AV9" s="15">
        <v>73</v>
      </c>
      <c r="AW9" s="15">
        <v>75</v>
      </c>
      <c r="AX9" s="16">
        <v>76</v>
      </c>
      <c r="AY9" s="16">
        <v>78</v>
      </c>
      <c r="AZ9" s="15">
        <v>79</v>
      </c>
      <c r="BA9" s="15">
        <v>81</v>
      </c>
      <c r="BB9" s="16">
        <v>82</v>
      </c>
      <c r="BC9" s="16">
        <v>84</v>
      </c>
      <c r="BD9" s="15">
        <v>85</v>
      </c>
      <c r="BE9" s="15">
        <v>87</v>
      </c>
      <c r="BF9" s="16">
        <v>88</v>
      </c>
      <c r="BG9" s="16">
        <v>90</v>
      </c>
      <c r="BH9" s="15">
        <v>91</v>
      </c>
      <c r="BI9" s="15">
        <v>93</v>
      </c>
      <c r="BJ9" s="16">
        <v>94</v>
      </c>
      <c r="BK9" s="16">
        <v>96</v>
      </c>
      <c r="BL9" s="15">
        <v>97</v>
      </c>
      <c r="BM9" s="15">
        <v>99</v>
      </c>
      <c r="BN9" s="16">
        <v>100</v>
      </c>
      <c r="BO9" s="16">
        <v>102</v>
      </c>
      <c r="BP9" s="15">
        <v>103</v>
      </c>
      <c r="BQ9" s="15">
        <v>105</v>
      </c>
      <c r="BR9" s="16">
        <v>106</v>
      </c>
      <c r="BS9" s="16">
        <v>108</v>
      </c>
      <c r="BT9" s="15">
        <v>109</v>
      </c>
      <c r="BU9" s="16">
        <v>110</v>
      </c>
      <c r="BV9" s="16">
        <v>112</v>
      </c>
      <c r="BW9" s="15">
        <v>113</v>
      </c>
      <c r="BX9" s="15">
        <v>115</v>
      </c>
      <c r="BY9" s="16">
        <v>116</v>
      </c>
      <c r="BZ9" s="16">
        <v>118</v>
      </c>
      <c r="CA9" s="15">
        <v>119</v>
      </c>
      <c r="CB9" s="15">
        <v>121</v>
      </c>
      <c r="CC9" s="16">
        <v>122</v>
      </c>
      <c r="CD9" s="16">
        <v>124</v>
      </c>
      <c r="CE9" s="15">
        <v>125</v>
      </c>
      <c r="CF9" s="15">
        <v>127</v>
      </c>
      <c r="CG9" s="16">
        <v>128</v>
      </c>
      <c r="CH9" s="16">
        <v>130</v>
      </c>
      <c r="CI9" s="15">
        <v>131</v>
      </c>
      <c r="CJ9" s="16">
        <v>132</v>
      </c>
      <c r="CK9" s="16">
        <v>134</v>
      </c>
    </row>
    <row r="10" spans="1:89" s="33" customFormat="1" ht="20.25" customHeight="1">
      <c r="A10" s="21">
        <v>1</v>
      </c>
      <c r="B10" s="22" t="s">
        <v>47</v>
      </c>
      <c r="C10" s="23">
        <v>277880.67389999999</v>
      </c>
      <c r="D10" s="23">
        <v>605064.03020000004</v>
      </c>
      <c r="E10" s="24">
        <f t="shared" ref="E10:F17" si="0">BU10+CJ10-CG10</f>
        <v>5578503.8999999994</v>
      </c>
      <c r="F10" s="19">
        <f t="shared" si="0"/>
        <v>3669474.0681000007</v>
      </c>
      <c r="G10" s="19">
        <f t="shared" ref="G10:G18" si="1">F10/E10*100</f>
        <v>65.778820520319087</v>
      </c>
      <c r="H10" s="19">
        <f t="shared" ref="H10:I17" si="2">N10+Q10+T10+W10+Z10+AC10+AO10+AT10+AV10+AX10+AZ10+BB10+BF10+BH10+BL10+BN10+BR10</f>
        <v>823838.5</v>
      </c>
      <c r="I10" s="19">
        <f t="shared" si="2"/>
        <v>768688.28050000011</v>
      </c>
      <c r="J10" s="19">
        <f t="shared" ref="J10:J18" si="3">I10/H10*100</f>
        <v>93.30570014632724</v>
      </c>
      <c r="K10" s="19">
        <f t="shared" ref="K10:L17" si="4">N10+T10</f>
        <v>249458</v>
      </c>
      <c r="L10" s="19">
        <f t="shared" si="4"/>
        <v>191076.41</v>
      </c>
      <c r="M10" s="25">
        <f t="shared" ref="M10:M18" si="5">L10/K10*100</f>
        <v>76.596625484049412</v>
      </c>
      <c r="N10" s="26">
        <v>11718</v>
      </c>
      <c r="O10" s="38">
        <v>9154.6730000000007</v>
      </c>
      <c r="P10" s="25">
        <f t="shared" ref="P10:P18" si="6">O10/N10*100</f>
        <v>78.124876258747236</v>
      </c>
      <c r="Q10" s="38">
        <v>14380</v>
      </c>
      <c r="R10" s="38">
        <v>4029.5790000000002</v>
      </c>
      <c r="S10" s="25">
        <f t="shared" ref="S10:S18" si="7">R10/Q10*100</f>
        <v>28.022107093184978</v>
      </c>
      <c r="T10" s="26">
        <v>237740</v>
      </c>
      <c r="U10" s="38">
        <v>181921.73699999999</v>
      </c>
      <c r="V10" s="25">
        <f>U10/T10*100</f>
        <v>76.521299318583331</v>
      </c>
      <c r="W10" s="26">
        <v>39453</v>
      </c>
      <c r="X10" s="38">
        <v>43325.436000000002</v>
      </c>
      <c r="Y10" s="25">
        <f t="shared" ref="Y10:Y18" si="8">X10/W10*100</f>
        <v>109.81531442475858</v>
      </c>
      <c r="Z10" s="27">
        <v>11000</v>
      </c>
      <c r="AA10" s="36">
        <v>15304.4</v>
      </c>
      <c r="AB10" s="25">
        <f>AA10/Z10*100</f>
        <v>139.13090909090909</v>
      </c>
      <c r="AC10" s="27">
        <v>0</v>
      </c>
      <c r="AD10" s="25">
        <v>0</v>
      </c>
      <c r="AE10" s="25">
        <v>0</v>
      </c>
      <c r="AF10" s="25">
        <v>0</v>
      </c>
      <c r="AG10" s="19">
        <v>1914702.3</v>
      </c>
      <c r="AH10" s="38">
        <v>1755143.7</v>
      </c>
      <c r="AI10" s="28">
        <v>0</v>
      </c>
      <c r="AJ10" s="28">
        <v>0</v>
      </c>
      <c r="AK10" s="19">
        <v>15169.4</v>
      </c>
      <c r="AL10" s="38">
        <v>7084</v>
      </c>
      <c r="AM10" s="25">
        <v>0</v>
      </c>
      <c r="AN10" s="25">
        <v>0</v>
      </c>
      <c r="AO10" s="25">
        <v>0</v>
      </c>
      <c r="AP10" s="25">
        <v>0</v>
      </c>
      <c r="AQ10" s="19">
        <f t="shared" ref="AQ10:AR17" si="9">AT10+AV10+AX10+AZ10</f>
        <v>311578</v>
      </c>
      <c r="AR10" s="19">
        <f t="shared" si="9"/>
        <v>324178.45699999999</v>
      </c>
      <c r="AS10" s="25">
        <f t="shared" ref="AS10:AS18" si="10">AR10/AQ10*100</f>
        <v>104.04407788739898</v>
      </c>
      <c r="AT10" s="26">
        <v>100500</v>
      </c>
      <c r="AU10" s="38">
        <v>88759.289000000004</v>
      </c>
      <c r="AV10" s="25">
        <v>0</v>
      </c>
      <c r="AW10" s="19">
        <v>0</v>
      </c>
      <c r="AX10" s="25">
        <v>205278</v>
      </c>
      <c r="AY10" s="36">
        <v>224719.74799999999</v>
      </c>
      <c r="AZ10" s="26">
        <v>5800</v>
      </c>
      <c r="BA10" s="36">
        <v>10699.42</v>
      </c>
      <c r="BB10" s="25">
        <v>0</v>
      </c>
      <c r="BC10" s="25">
        <v>0</v>
      </c>
      <c r="BD10" s="25">
        <v>7473.3</v>
      </c>
      <c r="BE10" s="36">
        <v>6561.89</v>
      </c>
      <c r="BF10" s="26">
        <v>0</v>
      </c>
      <c r="BG10" s="36">
        <v>0</v>
      </c>
      <c r="BH10" s="26">
        <v>182469.5</v>
      </c>
      <c r="BI10" s="36">
        <v>166821.2905</v>
      </c>
      <c r="BJ10" s="25">
        <v>100000</v>
      </c>
      <c r="BK10" s="34">
        <v>109103.0105</v>
      </c>
      <c r="BL10" s="26">
        <v>10000</v>
      </c>
      <c r="BM10" s="36">
        <v>10910.29</v>
      </c>
      <c r="BN10" s="25">
        <v>5000</v>
      </c>
      <c r="BO10" s="36">
        <v>11188.018</v>
      </c>
      <c r="BP10" s="25">
        <v>30000</v>
      </c>
      <c r="BQ10" s="36">
        <v>27500</v>
      </c>
      <c r="BR10" s="25">
        <v>500</v>
      </c>
      <c r="BS10" s="36">
        <v>1854.4</v>
      </c>
      <c r="BT10" s="25">
        <v>0</v>
      </c>
      <c r="BU10" s="19">
        <f t="shared" ref="BU10:BU17" si="11">N10+Q10+T10+W10+Z10+AC10+AE10+AG10+AI10+AK10+AM10+AO10+AT10+AV10+AX10+AZ10+BB10+BD10+BF10+BH10+BL10+BN10+BP10+BR10</f>
        <v>2791183.4999999995</v>
      </c>
      <c r="BV10" s="19">
        <f t="shared" ref="BV10:BV18" si="12">O10+R10+U10+X10+AA10+AD10+AF10+AH10+AJ10+AL10+AN10+AP10+AU10+AW10+AY10+BA10+BC10+BE10+BG10+BI10+BM10+BO10+BQ10+BS10+BT10</f>
        <v>2564977.8705000002</v>
      </c>
      <c r="BW10" s="25">
        <v>0</v>
      </c>
      <c r="BX10" s="25">
        <v>0</v>
      </c>
      <c r="BY10" s="18">
        <v>2202892.4</v>
      </c>
      <c r="BZ10" s="36">
        <v>802950.64919999999</v>
      </c>
      <c r="CA10" s="18">
        <v>0</v>
      </c>
      <c r="CB10" s="18">
        <v>0</v>
      </c>
      <c r="CC10" s="18">
        <v>584428</v>
      </c>
      <c r="CD10" s="36">
        <v>301545.54840000003</v>
      </c>
      <c r="CE10" s="18">
        <v>0</v>
      </c>
      <c r="CF10" s="18">
        <v>0</v>
      </c>
      <c r="CG10" s="18">
        <v>372436.3</v>
      </c>
      <c r="CH10" s="36">
        <v>304436.3</v>
      </c>
      <c r="CI10" s="25">
        <v>0</v>
      </c>
      <c r="CJ10" s="19">
        <f t="shared" ref="CJ10:CJ17" si="13">BW10+BY10+CA10+CC10+CE10+CG10</f>
        <v>3159756.6999999997</v>
      </c>
      <c r="CK10" s="19">
        <f t="shared" ref="CK10:CK17" si="14">BX10+BZ10+CB10+CD10+CF10+CH10+CI10</f>
        <v>1408932.4976000001</v>
      </c>
    </row>
    <row r="11" spans="1:89" s="33" customFormat="1" ht="20.25" customHeight="1">
      <c r="A11" s="21">
        <v>2</v>
      </c>
      <c r="B11" s="22" t="s">
        <v>48</v>
      </c>
      <c r="C11" s="23">
        <v>215197.43729999999</v>
      </c>
      <c r="D11" s="23">
        <v>84035.622499999998</v>
      </c>
      <c r="E11" s="24">
        <f t="shared" si="0"/>
        <v>1039234.1</v>
      </c>
      <c r="F11" s="19">
        <f t="shared" si="0"/>
        <v>894036.223</v>
      </c>
      <c r="G11" s="19">
        <f t="shared" si="1"/>
        <v>86.028376378334784</v>
      </c>
      <c r="H11" s="19">
        <f t="shared" si="2"/>
        <v>407340</v>
      </c>
      <c r="I11" s="19">
        <f t="shared" si="2"/>
        <v>365045.41840000002</v>
      </c>
      <c r="J11" s="19">
        <f t="shared" si="3"/>
        <v>89.616884764570145</v>
      </c>
      <c r="K11" s="19">
        <f t="shared" si="4"/>
        <v>92000</v>
      </c>
      <c r="L11" s="19">
        <f t="shared" si="4"/>
        <v>99654.092299999989</v>
      </c>
      <c r="M11" s="25">
        <f t="shared" si="5"/>
        <v>108.31966554347825</v>
      </c>
      <c r="N11" s="26">
        <v>7000</v>
      </c>
      <c r="O11" s="38">
        <v>3579.7372999999998</v>
      </c>
      <c r="P11" s="25">
        <f t="shared" si="6"/>
        <v>51.139104285714289</v>
      </c>
      <c r="Q11" s="38">
        <v>1000</v>
      </c>
      <c r="R11" s="38">
        <v>269.08409999999998</v>
      </c>
      <c r="S11" s="25">
        <f t="shared" si="7"/>
        <v>26.90841</v>
      </c>
      <c r="T11" s="26">
        <v>85000</v>
      </c>
      <c r="U11" s="38">
        <v>96074.354999999996</v>
      </c>
      <c r="V11" s="25">
        <f>U11/T11*100</f>
        <v>113.02865294117646</v>
      </c>
      <c r="W11" s="26">
        <v>7890</v>
      </c>
      <c r="X11" s="38">
        <v>7430.14</v>
      </c>
      <c r="Y11" s="25">
        <f t="shared" si="8"/>
        <v>94.171609632446135</v>
      </c>
      <c r="Z11" s="27">
        <v>800</v>
      </c>
      <c r="AA11" s="36">
        <v>891</v>
      </c>
      <c r="AB11" s="25">
        <f>AA11/Z11*100</f>
        <v>111.375</v>
      </c>
      <c r="AC11" s="27">
        <v>0</v>
      </c>
      <c r="AD11" s="25">
        <v>0</v>
      </c>
      <c r="AE11" s="25">
        <v>0</v>
      </c>
      <c r="AF11" s="25">
        <v>0</v>
      </c>
      <c r="AG11" s="19">
        <v>246108.1</v>
      </c>
      <c r="AH11" s="38">
        <v>225599.1</v>
      </c>
      <c r="AI11" s="28">
        <v>0</v>
      </c>
      <c r="AJ11" s="28">
        <v>0</v>
      </c>
      <c r="AK11" s="19">
        <v>4267</v>
      </c>
      <c r="AL11" s="38">
        <v>1525.8</v>
      </c>
      <c r="AM11" s="25">
        <v>0</v>
      </c>
      <c r="AN11" s="25">
        <v>0</v>
      </c>
      <c r="AO11" s="25">
        <v>0</v>
      </c>
      <c r="AP11" s="25">
        <v>0</v>
      </c>
      <c r="AQ11" s="19">
        <f t="shared" si="9"/>
        <v>126500</v>
      </c>
      <c r="AR11" s="19">
        <f t="shared" si="9"/>
        <v>117246.807</v>
      </c>
      <c r="AS11" s="25">
        <f t="shared" si="10"/>
        <v>92.685222924901183</v>
      </c>
      <c r="AT11" s="26">
        <v>11000</v>
      </c>
      <c r="AU11" s="38">
        <v>7252.7269999999999</v>
      </c>
      <c r="AV11" s="25">
        <v>0</v>
      </c>
      <c r="AW11" s="19">
        <v>0</v>
      </c>
      <c r="AX11" s="25">
        <v>109000</v>
      </c>
      <c r="AY11" s="36">
        <v>107620.736</v>
      </c>
      <c r="AZ11" s="26">
        <v>6500</v>
      </c>
      <c r="BA11" s="36">
        <v>2373.3440000000001</v>
      </c>
      <c r="BB11" s="25">
        <v>0</v>
      </c>
      <c r="BC11" s="25">
        <v>0</v>
      </c>
      <c r="BD11" s="25">
        <v>3703</v>
      </c>
      <c r="BE11" s="36">
        <v>2592.25</v>
      </c>
      <c r="BF11" s="29">
        <v>0</v>
      </c>
      <c r="BG11" s="36">
        <v>0</v>
      </c>
      <c r="BH11" s="26">
        <v>7150</v>
      </c>
      <c r="BI11" s="36">
        <v>5207</v>
      </c>
      <c r="BJ11" s="25">
        <v>0</v>
      </c>
      <c r="BK11" s="34">
        <v>0</v>
      </c>
      <c r="BL11" s="26">
        <v>5000</v>
      </c>
      <c r="BM11" s="36">
        <v>19040.11</v>
      </c>
      <c r="BN11" s="25">
        <v>5000</v>
      </c>
      <c r="BO11" s="36">
        <v>4906.4849999999997</v>
      </c>
      <c r="BP11" s="25">
        <v>0</v>
      </c>
      <c r="BQ11" s="36">
        <v>0</v>
      </c>
      <c r="BR11" s="25">
        <v>162000</v>
      </c>
      <c r="BS11" s="36">
        <v>110400.7</v>
      </c>
      <c r="BT11" s="25">
        <v>0</v>
      </c>
      <c r="BU11" s="19">
        <f t="shared" si="11"/>
        <v>661418.1</v>
      </c>
      <c r="BV11" s="19">
        <f t="shared" si="12"/>
        <v>594762.56839999999</v>
      </c>
      <c r="BW11" s="25">
        <v>0</v>
      </c>
      <c r="BX11" s="25">
        <v>0</v>
      </c>
      <c r="BY11" s="18">
        <v>377816</v>
      </c>
      <c r="BZ11" s="36">
        <v>299273.65460000001</v>
      </c>
      <c r="CA11" s="18">
        <v>0</v>
      </c>
      <c r="CB11" s="18">
        <v>0</v>
      </c>
      <c r="CC11" s="18">
        <v>0</v>
      </c>
      <c r="CD11" s="36">
        <v>0</v>
      </c>
      <c r="CE11" s="18">
        <v>0</v>
      </c>
      <c r="CF11" s="18">
        <v>0</v>
      </c>
      <c r="CG11" s="18">
        <v>0</v>
      </c>
      <c r="CH11" s="36">
        <v>0</v>
      </c>
      <c r="CI11" s="25">
        <v>0</v>
      </c>
      <c r="CJ11" s="19">
        <f t="shared" si="13"/>
        <v>377816</v>
      </c>
      <c r="CK11" s="19">
        <f t="shared" si="14"/>
        <v>299273.65460000001</v>
      </c>
    </row>
    <row r="12" spans="1:89" s="33" customFormat="1" ht="20.25" customHeight="1">
      <c r="A12" s="21">
        <v>3</v>
      </c>
      <c r="B12" s="22" t="s">
        <v>49</v>
      </c>
      <c r="C12" s="23">
        <v>11054.5556</v>
      </c>
      <c r="D12" s="23">
        <v>304193.62449999998</v>
      </c>
      <c r="E12" s="24">
        <f t="shared" si="0"/>
        <v>1678377</v>
      </c>
      <c r="F12" s="19">
        <f t="shared" si="0"/>
        <v>1211405.6261</v>
      </c>
      <c r="G12" s="19">
        <f t="shared" si="1"/>
        <v>72.177206080636239</v>
      </c>
      <c r="H12" s="19">
        <f t="shared" si="2"/>
        <v>238190</v>
      </c>
      <c r="I12" s="19">
        <f t="shared" si="2"/>
        <v>243179.68810000003</v>
      </c>
      <c r="J12" s="19">
        <f t="shared" si="3"/>
        <v>102.09483525756751</v>
      </c>
      <c r="K12" s="19">
        <f t="shared" si="4"/>
        <v>87700</v>
      </c>
      <c r="L12" s="19">
        <f t="shared" si="4"/>
        <v>115756.905</v>
      </c>
      <c r="M12" s="25">
        <f t="shared" si="5"/>
        <v>131.99190992018245</v>
      </c>
      <c r="N12" s="26">
        <v>11500</v>
      </c>
      <c r="O12" s="38">
        <v>9824.6389999999992</v>
      </c>
      <c r="P12" s="25">
        <f t="shared" si="6"/>
        <v>85.431643478260867</v>
      </c>
      <c r="Q12" s="38">
        <v>23000</v>
      </c>
      <c r="R12" s="38">
        <v>5702.7811000000002</v>
      </c>
      <c r="S12" s="25">
        <f t="shared" si="7"/>
        <v>24.794700434782609</v>
      </c>
      <c r="T12" s="26">
        <v>76200</v>
      </c>
      <c r="U12" s="38">
        <v>105932.266</v>
      </c>
      <c r="V12" s="25">
        <f>U12/T12*100</f>
        <v>139.01872178477689</v>
      </c>
      <c r="W12" s="26">
        <v>12090</v>
      </c>
      <c r="X12" s="38">
        <v>10898.147999999999</v>
      </c>
      <c r="Y12" s="25">
        <f t="shared" si="8"/>
        <v>90.141836228287829</v>
      </c>
      <c r="Z12" s="27">
        <v>6500</v>
      </c>
      <c r="AA12" s="36">
        <v>9006.5</v>
      </c>
      <c r="AB12" s="25">
        <f>AA12/Z12*100</f>
        <v>138.56153846153848</v>
      </c>
      <c r="AC12" s="27">
        <v>0</v>
      </c>
      <c r="AD12" s="25">
        <v>0</v>
      </c>
      <c r="AE12" s="25">
        <v>0</v>
      </c>
      <c r="AF12" s="25">
        <v>0</v>
      </c>
      <c r="AG12" s="19">
        <v>957249.2</v>
      </c>
      <c r="AH12" s="38">
        <v>877478.5</v>
      </c>
      <c r="AI12" s="28">
        <v>0</v>
      </c>
      <c r="AJ12" s="28">
        <v>0</v>
      </c>
      <c r="AK12" s="19">
        <v>9602.5</v>
      </c>
      <c r="AL12" s="38">
        <v>3923.5</v>
      </c>
      <c r="AM12" s="25">
        <v>0</v>
      </c>
      <c r="AN12" s="25">
        <v>0</v>
      </c>
      <c r="AO12" s="25">
        <v>0</v>
      </c>
      <c r="AP12" s="25">
        <v>0</v>
      </c>
      <c r="AQ12" s="19">
        <f t="shared" si="9"/>
        <v>30500</v>
      </c>
      <c r="AR12" s="19">
        <f t="shared" si="9"/>
        <v>17286.031000000003</v>
      </c>
      <c r="AS12" s="25">
        <f t="shared" si="10"/>
        <v>56.675511475409849</v>
      </c>
      <c r="AT12" s="26">
        <v>7500</v>
      </c>
      <c r="AU12" s="38">
        <v>5340.5680000000002</v>
      </c>
      <c r="AV12" s="25">
        <v>0</v>
      </c>
      <c r="AW12" s="19">
        <v>0</v>
      </c>
      <c r="AX12" s="25">
        <v>5000</v>
      </c>
      <c r="AY12" s="36">
        <v>6168.9179999999997</v>
      </c>
      <c r="AZ12" s="26">
        <v>18000</v>
      </c>
      <c r="BA12" s="36">
        <v>5776.5450000000001</v>
      </c>
      <c r="BB12" s="25">
        <v>0</v>
      </c>
      <c r="BC12" s="25">
        <v>0</v>
      </c>
      <c r="BD12" s="25">
        <v>3475.3</v>
      </c>
      <c r="BE12" s="36">
        <v>2392.306</v>
      </c>
      <c r="BF12" s="29">
        <v>0</v>
      </c>
      <c r="BG12" s="36">
        <v>0</v>
      </c>
      <c r="BH12" s="26">
        <v>76850</v>
      </c>
      <c r="BI12" s="36">
        <v>71800.490000000005</v>
      </c>
      <c r="BJ12" s="25">
        <v>50000</v>
      </c>
      <c r="BK12" s="34">
        <v>42338.2</v>
      </c>
      <c r="BL12" s="26">
        <v>250</v>
      </c>
      <c r="BM12" s="36">
        <v>4320.2700000000004</v>
      </c>
      <c r="BN12" s="25">
        <v>1300</v>
      </c>
      <c r="BO12" s="36">
        <v>5400</v>
      </c>
      <c r="BP12" s="25">
        <v>0</v>
      </c>
      <c r="BQ12" s="36">
        <v>0</v>
      </c>
      <c r="BR12" s="25">
        <v>0</v>
      </c>
      <c r="BS12" s="36">
        <v>3008.5630000000001</v>
      </c>
      <c r="BT12" s="25">
        <v>-238.5</v>
      </c>
      <c r="BU12" s="19">
        <f t="shared" si="11"/>
        <v>1208517</v>
      </c>
      <c r="BV12" s="19">
        <f t="shared" si="12"/>
        <v>1126735.4941</v>
      </c>
      <c r="BW12" s="25">
        <v>0</v>
      </c>
      <c r="BX12" s="25">
        <v>0</v>
      </c>
      <c r="BY12" s="18">
        <v>399860</v>
      </c>
      <c r="BZ12" s="36">
        <v>74670.131999999998</v>
      </c>
      <c r="CA12" s="18">
        <v>0</v>
      </c>
      <c r="CB12" s="18">
        <v>0</v>
      </c>
      <c r="CC12" s="18">
        <v>70000</v>
      </c>
      <c r="CD12" s="36">
        <v>10000</v>
      </c>
      <c r="CE12" s="18">
        <v>0</v>
      </c>
      <c r="CF12" s="18">
        <v>0</v>
      </c>
      <c r="CG12" s="18">
        <v>0</v>
      </c>
      <c r="CH12" s="36">
        <v>0</v>
      </c>
      <c r="CI12" s="25">
        <v>0</v>
      </c>
      <c r="CJ12" s="19">
        <f t="shared" si="13"/>
        <v>469860</v>
      </c>
      <c r="CK12" s="19">
        <f t="shared" si="14"/>
        <v>84670.131999999998</v>
      </c>
    </row>
    <row r="13" spans="1:89" s="33" customFormat="1" ht="20.25" customHeight="1">
      <c r="A13" s="21">
        <v>4</v>
      </c>
      <c r="B13" s="22" t="s">
        <v>50</v>
      </c>
      <c r="C13" s="23">
        <v>11882.4161</v>
      </c>
      <c r="D13" s="23">
        <v>18569.547900000001</v>
      </c>
      <c r="E13" s="24">
        <f t="shared" si="0"/>
        <v>255258.18839999998</v>
      </c>
      <c r="F13" s="19">
        <f t="shared" si="0"/>
        <v>222666.45780000003</v>
      </c>
      <c r="G13" s="19">
        <f t="shared" si="1"/>
        <v>87.231856966356204</v>
      </c>
      <c r="H13" s="19">
        <f t="shared" si="2"/>
        <v>48700</v>
      </c>
      <c r="I13" s="19">
        <f t="shared" si="2"/>
        <v>33226.357800000005</v>
      </c>
      <c r="J13" s="19">
        <f t="shared" si="3"/>
        <v>68.226607392197138</v>
      </c>
      <c r="K13" s="19">
        <f t="shared" si="4"/>
        <v>9000</v>
      </c>
      <c r="L13" s="19">
        <f t="shared" si="4"/>
        <v>13810.774000000001</v>
      </c>
      <c r="M13" s="25">
        <f t="shared" si="5"/>
        <v>153.45304444444446</v>
      </c>
      <c r="N13" s="26">
        <v>500</v>
      </c>
      <c r="O13" s="38">
        <v>139.66399999999999</v>
      </c>
      <c r="P13" s="25">
        <f t="shared" si="6"/>
        <v>27.932799999999997</v>
      </c>
      <c r="Q13" s="38">
        <v>14000</v>
      </c>
      <c r="R13" s="38">
        <v>808.21799999999996</v>
      </c>
      <c r="S13" s="25">
        <f t="shared" si="7"/>
        <v>5.7729857142857135</v>
      </c>
      <c r="T13" s="26">
        <v>8500</v>
      </c>
      <c r="U13" s="38">
        <v>13671.11</v>
      </c>
      <c r="V13" s="25">
        <f>U13/T13*100</f>
        <v>160.83658823529413</v>
      </c>
      <c r="W13" s="26">
        <v>1200</v>
      </c>
      <c r="X13" s="38">
        <v>311.7</v>
      </c>
      <c r="Y13" s="25">
        <f t="shared" si="8"/>
        <v>25.974999999999998</v>
      </c>
      <c r="Z13" s="27">
        <v>0</v>
      </c>
      <c r="AA13" s="36">
        <v>0</v>
      </c>
      <c r="AB13" s="25">
        <v>0</v>
      </c>
      <c r="AC13" s="27">
        <v>0</v>
      </c>
      <c r="AD13" s="25">
        <v>0</v>
      </c>
      <c r="AE13" s="25">
        <v>0</v>
      </c>
      <c r="AF13" s="25">
        <v>0</v>
      </c>
      <c r="AG13" s="19">
        <v>205256.9</v>
      </c>
      <c r="AH13" s="38">
        <v>188152.1</v>
      </c>
      <c r="AI13" s="28">
        <v>0</v>
      </c>
      <c r="AJ13" s="28">
        <v>0</v>
      </c>
      <c r="AK13" s="19">
        <v>0</v>
      </c>
      <c r="AL13" s="38">
        <v>1288</v>
      </c>
      <c r="AM13" s="25">
        <v>0</v>
      </c>
      <c r="AN13" s="25">
        <v>0</v>
      </c>
      <c r="AO13" s="25">
        <v>0</v>
      </c>
      <c r="AP13" s="25">
        <v>0</v>
      </c>
      <c r="AQ13" s="19">
        <f t="shared" si="9"/>
        <v>8500</v>
      </c>
      <c r="AR13" s="19">
        <f t="shared" si="9"/>
        <v>4233.0429999999997</v>
      </c>
      <c r="AS13" s="25">
        <f t="shared" si="10"/>
        <v>49.800505882352937</v>
      </c>
      <c r="AT13" s="26">
        <v>8500</v>
      </c>
      <c r="AU13" s="38">
        <v>4233.0429999999997</v>
      </c>
      <c r="AV13" s="25">
        <v>0</v>
      </c>
      <c r="AW13" s="19">
        <v>0</v>
      </c>
      <c r="AX13" s="25">
        <v>0</v>
      </c>
      <c r="AY13" s="36">
        <v>0</v>
      </c>
      <c r="AZ13" s="26">
        <v>0</v>
      </c>
      <c r="BA13" s="36">
        <v>0</v>
      </c>
      <c r="BB13" s="25">
        <v>0</v>
      </c>
      <c r="BC13" s="25">
        <v>0</v>
      </c>
      <c r="BD13" s="25">
        <v>0</v>
      </c>
      <c r="BE13" s="36">
        <v>0</v>
      </c>
      <c r="BF13" s="29">
        <v>0</v>
      </c>
      <c r="BG13" s="36">
        <v>140</v>
      </c>
      <c r="BH13" s="26">
        <v>8000</v>
      </c>
      <c r="BI13" s="36">
        <v>5798.04</v>
      </c>
      <c r="BJ13" s="25">
        <v>2800</v>
      </c>
      <c r="BK13" s="34">
        <v>962.04</v>
      </c>
      <c r="BL13" s="26">
        <v>0</v>
      </c>
      <c r="BM13" s="36">
        <v>0</v>
      </c>
      <c r="BN13" s="25">
        <v>0</v>
      </c>
      <c r="BO13" s="36">
        <v>1642.5318</v>
      </c>
      <c r="BP13" s="25">
        <v>0</v>
      </c>
      <c r="BQ13" s="36">
        <v>0</v>
      </c>
      <c r="BR13" s="25">
        <v>8000</v>
      </c>
      <c r="BS13" s="36">
        <v>6482.0510000000004</v>
      </c>
      <c r="BT13" s="25">
        <v>0</v>
      </c>
      <c r="BU13" s="19">
        <f t="shared" si="11"/>
        <v>253956.9</v>
      </c>
      <c r="BV13" s="19">
        <f t="shared" si="12"/>
        <v>222666.45780000003</v>
      </c>
      <c r="BW13" s="25">
        <v>0</v>
      </c>
      <c r="BX13" s="25">
        <v>0</v>
      </c>
      <c r="BY13" s="18">
        <v>1301.2883999999999</v>
      </c>
      <c r="BZ13" s="36">
        <v>0</v>
      </c>
      <c r="CA13" s="18">
        <v>0</v>
      </c>
      <c r="CB13" s="18">
        <v>0</v>
      </c>
      <c r="CC13" s="18">
        <v>0</v>
      </c>
      <c r="CD13" s="36">
        <v>0</v>
      </c>
      <c r="CE13" s="18">
        <v>0</v>
      </c>
      <c r="CF13" s="18">
        <v>0</v>
      </c>
      <c r="CG13" s="18">
        <v>0</v>
      </c>
      <c r="CH13" s="36">
        <v>0</v>
      </c>
      <c r="CI13" s="25">
        <v>0</v>
      </c>
      <c r="CJ13" s="19">
        <f t="shared" si="13"/>
        <v>1301.2883999999999</v>
      </c>
      <c r="CK13" s="19">
        <f t="shared" si="14"/>
        <v>0</v>
      </c>
    </row>
    <row r="14" spans="1:89" s="33" customFormat="1" ht="20.25" customHeight="1">
      <c r="A14" s="21">
        <v>5</v>
      </c>
      <c r="B14" s="22" t="s">
        <v>51</v>
      </c>
      <c r="C14" s="23">
        <v>31928.934799999999</v>
      </c>
      <c r="D14" s="23">
        <v>8148.3035</v>
      </c>
      <c r="E14" s="24">
        <f t="shared" si="0"/>
        <v>275434.40000000002</v>
      </c>
      <c r="F14" s="19">
        <f t="shared" si="0"/>
        <v>192353.39499999999</v>
      </c>
      <c r="G14" s="19">
        <f t="shared" si="1"/>
        <v>69.836373016587601</v>
      </c>
      <c r="H14" s="19">
        <f t="shared" si="2"/>
        <v>65244.799999999996</v>
      </c>
      <c r="I14" s="19">
        <f t="shared" si="2"/>
        <v>33553.095000000001</v>
      </c>
      <c r="J14" s="19">
        <f t="shared" si="3"/>
        <v>51.426466170484083</v>
      </c>
      <c r="K14" s="19">
        <f t="shared" si="4"/>
        <v>19701.400000000001</v>
      </c>
      <c r="L14" s="19">
        <f t="shared" si="4"/>
        <v>15326.355000000001</v>
      </c>
      <c r="M14" s="25">
        <f t="shared" si="5"/>
        <v>77.793227892434047</v>
      </c>
      <c r="N14" s="26">
        <v>49</v>
      </c>
      <c r="O14" s="38">
        <v>0.754</v>
      </c>
      <c r="P14" s="25">
        <f t="shared" si="6"/>
        <v>1.5387755102040817</v>
      </c>
      <c r="Q14" s="38">
        <v>25224.1</v>
      </c>
      <c r="R14" s="38">
        <v>7886.9179999999997</v>
      </c>
      <c r="S14" s="25">
        <f t="shared" si="7"/>
        <v>31.267391106124698</v>
      </c>
      <c r="T14" s="26">
        <v>19652.400000000001</v>
      </c>
      <c r="U14" s="38">
        <v>15325.601000000001</v>
      </c>
      <c r="V14" s="25">
        <f>U14/T14*100</f>
        <v>77.983355722456281</v>
      </c>
      <c r="W14" s="26">
        <v>753.6</v>
      </c>
      <c r="X14" s="38">
        <v>280.39999999999998</v>
      </c>
      <c r="Y14" s="25">
        <f t="shared" si="8"/>
        <v>37.208067940552013</v>
      </c>
      <c r="Z14" s="27">
        <v>0</v>
      </c>
      <c r="AA14" s="36">
        <v>0</v>
      </c>
      <c r="AB14" s="25">
        <v>0</v>
      </c>
      <c r="AC14" s="27">
        <v>0</v>
      </c>
      <c r="AD14" s="25">
        <v>0</v>
      </c>
      <c r="AE14" s="25">
        <v>0</v>
      </c>
      <c r="AF14" s="25">
        <v>0</v>
      </c>
      <c r="AG14" s="19">
        <v>162325.5</v>
      </c>
      <c r="AH14" s="38">
        <v>148798.29999999999</v>
      </c>
      <c r="AI14" s="28">
        <v>0</v>
      </c>
      <c r="AJ14" s="28">
        <v>0</v>
      </c>
      <c r="AK14" s="19">
        <v>1056</v>
      </c>
      <c r="AL14" s="38">
        <v>1056</v>
      </c>
      <c r="AM14" s="25">
        <v>0</v>
      </c>
      <c r="AN14" s="25">
        <v>0</v>
      </c>
      <c r="AO14" s="25">
        <v>0</v>
      </c>
      <c r="AP14" s="25">
        <v>0</v>
      </c>
      <c r="AQ14" s="19">
        <f t="shared" si="9"/>
        <v>7782.1</v>
      </c>
      <c r="AR14" s="19">
        <f t="shared" si="9"/>
        <v>2866.4800000000005</v>
      </c>
      <c r="AS14" s="25">
        <f t="shared" si="10"/>
        <v>36.834273525141029</v>
      </c>
      <c r="AT14" s="26">
        <v>5982.1</v>
      </c>
      <c r="AU14" s="38">
        <v>1372.53</v>
      </c>
      <c r="AV14" s="25">
        <v>0</v>
      </c>
      <c r="AW14" s="19">
        <v>0</v>
      </c>
      <c r="AX14" s="25">
        <v>1800</v>
      </c>
      <c r="AY14" s="36">
        <v>1475.15</v>
      </c>
      <c r="AZ14" s="26">
        <v>0</v>
      </c>
      <c r="BA14" s="36">
        <v>18.8</v>
      </c>
      <c r="BB14" s="25">
        <v>0</v>
      </c>
      <c r="BC14" s="25">
        <v>0</v>
      </c>
      <c r="BD14" s="25">
        <v>0</v>
      </c>
      <c r="BE14" s="36">
        <v>0</v>
      </c>
      <c r="BF14" s="29">
        <v>0</v>
      </c>
      <c r="BG14" s="36">
        <v>0</v>
      </c>
      <c r="BH14" s="26">
        <v>8283.6</v>
      </c>
      <c r="BI14" s="36">
        <v>5521.26</v>
      </c>
      <c r="BJ14" s="25">
        <v>2800</v>
      </c>
      <c r="BK14" s="34">
        <v>1831.432</v>
      </c>
      <c r="BL14" s="26">
        <v>0</v>
      </c>
      <c r="BM14" s="36">
        <v>0</v>
      </c>
      <c r="BN14" s="25">
        <v>0</v>
      </c>
      <c r="BO14" s="36">
        <v>400</v>
      </c>
      <c r="BP14" s="25">
        <v>1000</v>
      </c>
      <c r="BQ14" s="36">
        <v>1000</v>
      </c>
      <c r="BR14" s="25">
        <v>3500</v>
      </c>
      <c r="BS14" s="36">
        <v>1271.682</v>
      </c>
      <c r="BT14" s="25">
        <v>-54</v>
      </c>
      <c r="BU14" s="19">
        <f t="shared" si="11"/>
        <v>229626.30000000002</v>
      </c>
      <c r="BV14" s="19">
        <f t="shared" si="12"/>
        <v>184353.39499999999</v>
      </c>
      <c r="BW14" s="25">
        <v>0</v>
      </c>
      <c r="BX14" s="25">
        <v>0</v>
      </c>
      <c r="BY14" s="18">
        <v>22899.9</v>
      </c>
      <c r="BZ14" s="36">
        <v>0</v>
      </c>
      <c r="CA14" s="18">
        <v>0</v>
      </c>
      <c r="CB14" s="18">
        <v>0</v>
      </c>
      <c r="CC14" s="18">
        <v>22908.2</v>
      </c>
      <c r="CD14" s="36">
        <v>8000</v>
      </c>
      <c r="CE14" s="18">
        <v>0</v>
      </c>
      <c r="CF14" s="18">
        <v>0</v>
      </c>
      <c r="CG14" s="18">
        <v>0</v>
      </c>
      <c r="CH14" s="36">
        <v>0</v>
      </c>
      <c r="CI14" s="25">
        <v>0</v>
      </c>
      <c r="CJ14" s="19">
        <f t="shared" si="13"/>
        <v>45808.100000000006</v>
      </c>
      <c r="CK14" s="19">
        <f t="shared" si="14"/>
        <v>8000</v>
      </c>
    </row>
    <row r="15" spans="1:89" s="33" customFormat="1" ht="20.25" customHeight="1">
      <c r="A15" s="21">
        <v>6</v>
      </c>
      <c r="B15" s="22" t="s">
        <v>52</v>
      </c>
      <c r="C15" s="23">
        <v>65006.445599999999</v>
      </c>
      <c r="D15" s="23">
        <v>93035.920800000007</v>
      </c>
      <c r="E15" s="24">
        <f t="shared" si="0"/>
        <v>1857537.0296000002</v>
      </c>
      <c r="F15" s="19">
        <f t="shared" si="0"/>
        <v>1530666.7631999999</v>
      </c>
      <c r="G15" s="19">
        <f t="shared" si="1"/>
        <v>82.403028247012216</v>
      </c>
      <c r="H15" s="19">
        <f t="shared" si="2"/>
        <v>366572.62400000001</v>
      </c>
      <c r="I15" s="19">
        <f t="shared" si="2"/>
        <v>291164.65600000008</v>
      </c>
      <c r="J15" s="19">
        <f t="shared" si="3"/>
        <v>79.428914473438709</v>
      </c>
      <c r="K15" s="19">
        <f t="shared" si="4"/>
        <v>102509.054</v>
      </c>
      <c r="L15" s="19">
        <f t="shared" si="4"/>
        <v>89964.247000000003</v>
      </c>
      <c r="M15" s="25">
        <f t="shared" si="5"/>
        <v>87.762244884242122</v>
      </c>
      <c r="N15" s="26">
        <v>102509.054</v>
      </c>
      <c r="O15" s="38">
        <v>89964.247000000003</v>
      </c>
      <c r="P15" s="25">
        <f t="shared" si="6"/>
        <v>87.762244884242122</v>
      </c>
      <c r="Q15" s="38">
        <v>33300</v>
      </c>
      <c r="R15" s="38">
        <v>24472.354200000002</v>
      </c>
      <c r="S15" s="25">
        <f t="shared" si="7"/>
        <v>73.490553153153158</v>
      </c>
      <c r="T15" s="26">
        <v>0</v>
      </c>
      <c r="U15" s="38">
        <v>0</v>
      </c>
      <c r="V15" s="25">
        <v>0</v>
      </c>
      <c r="W15" s="26">
        <v>14959.04</v>
      </c>
      <c r="X15" s="38">
        <v>11764.74</v>
      </c>
      <c r="Y15" s="25">
        <f t="shared" si="8"/>
        <v>78.646356985474995</v>
      </c>
      <c r="Z15" s="27">
        <v>4200</v>
      </c>
      <c r="AA15" s="36">
        <v>5478.9</v>
      </c>
      <c r="AB15" s="25">
        <f>AA15/Z15*100</f>
        <v>130.44999999999999</v>
      </c>
      <c r="AC15" s="27">
        <v>0</v>
      </c>
      <c r="AD15" s="25">
        <v>0</v>
      </c>
      <c r="AE15" s="25">
        <v>0</v>
      </c>
      <c r="AF15" s="25">
        <v>0</v>
      </c>
      <c r="AG15" s="19">
        <v>1158431.8</v>
      </c>
      <c r="AH15" s="38">
        <v>1061895.8999999999</v>
      </c>
      <c r="AI15" s="28">
        <v>0</v>
      </c>
      <c r="AJ15" s="28">
        <v>0</v>
      </c>
      <c r="AK15" s="19">
        <v>1634.8</v>
      </c>
      <c r="AL15" s="38">
        <v>1634.8</v>
      </c>
      <c r="AM15" s="25">
        <v>0</v>
      </c>
      <c r="AN15" s="25">
        <v>0</v>
      </c>
      <c r="AO15" s="25">
        <v>0</v>
      </c>
      <c r="AP15" s="25">
        <v>0</v>
      </c>
      <c r="AQ15" s="19">
        <f t="shared" si="9"/>
        <v>56668.899999999994</v>
      </c>
      <c r="AR15" s="19">
        <f t="shared" si="9"/>
        <v>45563.122000000003</v>
      </c>
      <c r="AS15" s="25">
        <f t="shared" si="10"/>
        <v>80.402340613634649</v>
      </c>
      <c r="AT15" s="26">
        <v>52176.49</v>
      </c>
      <c r="AU15" s="38">
        <v>39363.904000000002</v>
      </c>
      <c r="AV15" s="25">
        <v>0</v>
      </c>
      <c r="AW15" s="19">
        <v>0</v>
      </c>
      <c r="AX15" s="25">
        <v>0</v>
      </c>
      <c r="AY15" s="36">
        <v>0</v>
      </c>
      <c r="AZ15" s="26">
        <v>4492.41</v>
      </c>
      <c r="BA15" s="36">
        <v>6199.2179999999998</v>
      </c>
      <c r="BB15" s="25">
        <v>0</v>
      </c>
      <c r="BC15" s="25">
        <v>0</v>
      </c>
      <c r="BD15" s="25">
        <v>3475.3</v>
      </c>
      <c r="BE15" s="36">
        <v>2963.65</v>
      </c>
      <c r="BF15" s="29">
        <v>7672</v>
      </c>
      <c r="BG15" s="36">
        <v>5608.4610000000002</v>
      </c>
      <c r="BH15" s="26">
        <v>130016.32000000001</v>
      </c>
      <c r="BI15" s="36">
        <v>90540.811799999996</v>
      </c>
      <c r="BJ15" s="25">
        <v>60731.82</v>
      </c>
      <c r="BK15" s="34">
        <v>47364.642800000001</v>
      </c>
      <c r="BL15" s="26">
        <v>0</v>
      </c>
      <c r="BM15" s="36">
        <v>0</v>
      </c>
      <c r="BN15" s="25">
        <v>800</v>
      </c>
      <c r="BO15" s="36">
        <v>1324.71</v>
      </c>
      <c r="BP15" s="25">
        <v>0</v>
      </c>
      <c r="BQ15" s="36">
        <v>0</v>
      </c>
      <c r="BR15" s="25">
        <v>16447.310000000001</v>
      </c>
      <c r="BS15" s="36">
        <v>16447.310000000001</v>
      </c>
      <c r="BT15" s="25">
        <v>0</v>
      </c>
      <c r="BU15" s="19">
        <f t="shared" si="11"/>
        <v>1530114.5240000002</v>
      </c>
      <c r="BV15" s="19">
        <f t="shared" si="12"/>
        <v>1357659.0060000001</v>
      </c>
      <c r="BW15" s="25">
        <v>0</v>
      </c>
      <c r="BX15" s="25">
        <v>0</v>
      </c>
      <c r="BY15" s="18">
        <v>325475.00559999997</v>
      </c>
      <c r="BZ15" s="36">
        <v>167868.66219999999</v>
      </c>
      <c r="CA15" s="18">
        <v>0</v>
      </c>
      <c r="CB15" s="18">
        <v>0</v>
      </c>
      <c r="CC15" s="18">
        <v>1947.5</v>
      </c>
      <c r="CD15" s="36">
        <v>5139.0950000000003</v>
      </c>
      <c r="CE15" s="18">
        <v>0</v>
      </c>
      <c r="CF15" s="18">
        <v>0</v>
      </c>
      <c r="CG15" s="18">
        <v>308156.98200000002</v>
      </c>
      <c r="CH15" s="36">
        <v>222909.071</v>
      </c>
      <c r="CI15" s="25">
        <v>0</v>
      </c>
      <c r="CJ15" s="19">
        <f t="shared" si="13"/>
        <v>635579.48759999999</v>
      </c>
      <c r="CK15" s="19">
        <f t="shared" si="14"/>
        <v>395916.82819999999</v>
      </c>
    </row>
    <row r="16" spans="1:89" s="33" customFormat="1" ht="20.25" customHeight="1">
      <c r="A16" s="21">
        <v>7</v>
      </c>
      <c r="B16" s="22" t="s">
        <v>53</v>
      </c>
      <c r="C16" s="23">
        <v>67302.630399999995</v>
      </c>
      <c r="D16" s="23">
        <v>39938.225100000003</v>
      </c>
      <c r="E16" s="24">
        <f t="shared" si="0"/>
        <v>248907.72470000002</v>
      </c>
      <c r="F16" s="19">
        <f t="shared" si="0"/>
        <v>185427.424</v>
      </c>
      <c r="G16" s="19">
        <f t="shared" si="1"/>
        <v>74.496452138433767</v>
      </c>
      <c r="H16" s="19">
        <f t="shared" si="2"/>
        <v>100479.3717</v>
      </c>
      <c r="I16" s="19">
        <f t="shared" si="2"/>
        <v>114196.02399999999</v>
      </c>
      <c r="J16" s="19">
        <f t="shared" si="3"/>
        <v>113.65121225175811</v>
      </c>
      <c r="K16" s="19">
        <f t="shared" si="4"/>
        <v>0</v>
      </c>
      <c r="L16" s="19">
        <f t="shared" si="4"/>
        <v>6245.2929999999997</v>
      </c>
      <c r="M16" s="25" t="e">
        <f t="shared" si="5"/>
        <v>#DIV/0!</v>
      </c>
      <c r="N16" s="26">
        <v>0</v>
      </c>
      <c r="O16" s="38">
        <v>6245.2929999999997</v>
      </c>
      <c r="P16" s="25" t="e">
        <f t="shared" si="6"/>
        <v>#DIV/0!</v>
      </c>
      <c r="Q16" s="38">
        <v>0</v>
      </c>
      <c r="R16" s="38">
        <v>1563.2829999999999</v>
      </c>
      <c r="S16" s="25" t="e">
        <f t="shared" si="7"/>
        <v>#DIV/0!</v>
      </c>
      <c r="T16" s="26">
        <v>0</v>
      </c>
      <c r="U16" s="38">
        <v>0</v>
      </c>
      <c r="V16" s="25">
        <v>0</v>
      </c>
      <c r="W16" s="26">
        <v>0</v>
      </c>
      <c r="X16" s="38">
        <v>814.41600000000005</v>
      </c>
      <c r="Y16" s="25" t="e">
        <f t="shared" si="8"/>
        <v>#DIV/0!</v>
      </c>
      <c r="Z16" s="27">
        <v>0</v>
      </c>
      <c r="AA16" s="36">
        <v>0</v>
      </c>
      <c r="AB16" s="25">
        <v>0</v>
      </c>
      <c r="AC16" s="27">
        <v>0</v>
      </c>
      <c r="AD16" s="25">
        <v>0</v>
      </c>
      <c r="AE16" s="25">
        <v>0</v>
      </c>
      <c r="AF16" s="25">
        <v>0</v>
      </c>
      <c r="AG16" s="19">
        <v>29414</v>
      </c>
      <c r="AH16" s="38">
        <v>26962.9</v>
      </c>
      <c r="AI16" s="28">
        <v>0</v>
      </c>
      <c r="AJ16" s="28">
        <v>0</v>
      </c>
      <c r="AK16" s="19">
        <v>0</v>
      </c>
      <c r="AL16" s="38">
        <v>0</v>
      </c>
      <c r="AM16" s="25">
        <v>0</v>
      </c>
      <c r="AN16" s="25">
        <v>0</v>
      </c>
      <c r="AO16" s="25">
        <v>0</v>
      </c>
      <c r="AP16" s="25">
        <v>0</v>
      </c>
      <c r="AQ16" s="19">
        <f t="shared" si="9"/>
        <v>100479.3717</v>
      </c>
      <c r="AR16" s="19">
        <f t="shared" si="9"/>
        <v>105156.81999999999</v>
      </c>
      <c r="AS16" s="25">
        <f t="shared" si="10"/>
        <v>104.65513291023096</v>
      </c>
      <c r="AT16" s="26">
        <v>100479.3717</v>
      </c>
      <c r="AU16" s="38">
        <v>103627.92</v>
      </c>
      <c r="AV16" s="25">
        <v>0</v>
      </c>
      <c r="AW16" s="19">
        <v>0</v>
      </c>
      <c r="AX16" s="25">
        <v>0</v>
      </c>
      <c r="AY16" s="36">
        <v>0</v>
      </c>
      <c r="AZ16" s="26">
        <v>0</v>
      </c>
      <c r="BA16" s="36">
        <v>1528.9</v>
      </c>
      <c r="BB16" s="25">
        <v>0</v>
      </c>
      <c r="BC16" s="25">
        <v>0</v>
      </c>
      <c r="BD16" s="25">
        <v>0</v>
      </c>
      <c r="BE16" s="36">
        <v>0</v>
      </c>
      <c r="BF16" s="29">
        <v>0</v>
      </c>
      <c r="BG16" s="36">
        <v>0</v>
      </c>
      <c r="BH16" s="26">
        <v>0</v>
      </c>
      <c r="BI16" s="36">
        <v>374</v>
      </c>
      <c r="BJ16" s="25">
        <v>0</v>
      </c>
      <c r="BK16" s="34">
        <v>12</v>
      </c>
      <c r="BL16" s="26">
        <v>0</v>
      </c>
      <c r="BM16" s="36">
        <v>0</v>
      </c>
      <c r="BN16" s="25">
        <v>0</v>
      </c>
      <c r="BO16" s="36">
        <v>0</v>
      </c>
      <c r="BP16" s="25">
        <v>0</v>
      </c>
      <c r="BQ16" s="36">
        <v>0</v>
      </c>
      <c r="BR16" s="25">
        <v>0</v>
      </c>
      <c r="BS16" s="36">
        <v>42.212000000000003</v>
      </c>
      <c r="BT16" s="25">
        <v>0</v>
      </c>
      <c r="BU16" s="19">
        <f t="shared" si="11"/>
        <v>129893.3717</v>
      </c>
      <c r="BV16" s="19">
        <f t="shared" si="12"/>
        <v>141158.924</v>
      </c>
      <c r="BW16" s="25">
        <v>0</v>
      </c>
      <c r="BX16" s="25">
        <v>0</v>
      </c>
      <c r="BY16" s="18">
        <v>119014.353</v>
      </c>
      <c r="BZ16" s="36">
        <v>44268.5</v>
      </c>
      <c r="CA16" s="18">
        <v>0</v>
      </c>
      <c r="CB16" s="18">
        <v>0</v>
      </c>
      <c r="CC16" s="18">
        <v>0</v>
      </c>
      <c r="CD16" s="36">
        <v>0</v>
      </c>
      <c r="CE16" s="18">
        <v>0</v>
      </c>
      <c r="CF16" s="18">
        <v>0</v>
      </c>
      <c r="CG16" s="18">
        <v>0</v>
      </c>
      <c r="CH16" s="36">
        <v>0</v>
      </c>
      <c r="CI16" s="25">
        <v>0</v>
      </c>
      <c r="CJ16" s="19">
        <f t="shared" si="13"/>
        <v>119014.353</v>
      </c>
      <c r="CK16" s="19">
        <f t="shared" si="14"/>
        <v>44268.5</v>
      </c>
    </row>
    <row r="17" spans="1:89" s="33" customFormat="1" ht="20.25" customHeight="1">
      <c r="A17" s="21">
        <v>8</v>
      </c>
      <c r="B17" s="22" t="s">
        <v>54</v>
      </c>
      <c r="C17" s="23">
        <v>18387.681700000001</v>
      </c>
      <c r="D17" s="23">
        <v>29052.893899999999</v>
      </c>
      <c r="E17" s="24">
        <f t="shared" si="0"/>
        <v>986973.85800000001</v>
      </c>
      <c r="F17" s="19">
        <f t="shared" si="0"/>
        <v>795766.59019999998</v>
      </c>
      <c r="G17" s="19">
        <f t="shared" si="1"/>
        <v>80.626916685771022</v>
      </c>
      <c r="H17" s="19">
        <f t="shared" si="2"/>
        <v>285950</v>
      </c>
      <c r="I17" s="19">
        <f t="shared" si="2"/>
        <v>223263.9822</v>
      </c>
      <c r="J17" s="19">
        <f t="shared" si="3"/>
        <v>78.077979436964512</v>
      </c>
      <c r="K17" s="19">
        <f t="shared" si="4"/>
        <v>90990</v>
      </c>
      <c r="L17" s="19">
        <f t="shared" si="4"/>
        <v>64816.895299999996</v>
      </c>
      <c r="M17" s="25">
        <f t="shared" si="5"/>
        <v>71.235185514891739</v>
      </c>
      <c r="N17" s="26">
        <v>4120</v>
      </c>
      <c r="O17" s="38">
        <v>1544.4839999999999</v>
      </c>
      <c r="P17" s="25">
        <f t="shared" si="6"/>
        <v>37.487475728155339</v>
      </c>
      <c r="Q17" s="38">
        <v>6090</v>
      </c>
      <c r="R17" s="38">
        <v>1022.434</v>
      </c>
      <c r="S17" s="25">
        <f t="shared" si="7"/>
        <v>16.788735632183908</v>
      </c>
      <c r="T17" s="26">
        <v>86870</v>
      </c>
      <c r="U17" s="38">
        <v>63272.4113</v>
      </c>
      <c r="V17" s="25">
        <f>U17/T17*100</f>
        <v>72.835744560838037</v>
      </c>
      <c r="W17" s="26">
        <v>12370</v>
      </c>
      <c r="X17" s="38">
        <v>8950.4330000000009</v>
      </c>
      <c r="Y17" s="25">
        <f t="shared" si="8"/>
        <v>72.355966046887644</v>
      </c>
      <c r="Z17" s="27">
        <v>3300</v>
      </c>
      <c r="AA17" s="36">
        <v>3612.3</v>
      </c>
      <c r="AB17" s="25">
        <f>AA17/Z17*100</f>
        <v>109.46363636363637</v>
      </c>
      <c r="AC17" s="27">
        <v>0</v>
      </c>
      <c r="AD17" s="25">
        <v>0</v>
      </c>
      <c r="AE17" s="25">
        <v>0</v>
      </c>
      <c r="AF17" s="25">
        <v>0</v>
      </c>
      <c r="AG17" s="19">
        <v>373668.9</v>
      </c>
      <c r="AH17" s="38">
        <v>342529.9</v>
      </c>
      <c r="AI17" s="28">
        <v>0</v>
      </c>
      <c r="AJ17" s="28">
        <v>0</v>
      </c>
      <c r="AK17" s="19">
        <v>5601</v>
      </c>
      <c r="AL17" s="38">
        <v>2615.6</v>
      </c>
      <c r="AM17" s="25">
        <v>0</v>
      </c>
      <c r="AN17" s="25">
        <v>0</v>
      </c>
      <c r="AO17" s="25">
        <v>0</v>
      </c>
      <c r="AP17" s="25">
        <v>0</v>
      </c>
      <c r="AQ17" s="19">
        <f t="shared" si="9"/>
        <v>81100</v>
      </c>
      <c r="AR17" s="19">
        <f t="shared" si="9"/>
        <v>74225.258799999996</v>
      </c>
      <c r="AS17" s="25">
        <f t="shared" si="10"/>
        <v>91.52313045622688</v>
      </c>
      <c r="AT17" s="26">
        <v>79700</v>
      </c>
      <c r="AU17" s="38">
        <v>73011.458799999993</v>
      </c>
      <c r="AV17" s="25">
        <v>0</v>
      </c>
      <c r="AW17" s="19">
        <v>0</v>
      </c>
      <c r="AX17" s="25">
        <v>0</v>
      </c>
      <c r="AY17" s="36">
        <v>0</v>
      </c>
      <c r="AZ17" s="26">
        <v>1400</v>
      </c>
      <c r="BA17" s="36">
        <v>1213.8</v>
      </c>
      <c r="BB17" s="25">
        <v>0</v>
      </c>
      <c r="BC17" s="25">
        <v>0</v>
      </c>
      <c r="BD17" s="25">
        <v>5474.3</v>
      </c>
      <c r="BE17" s="36">
        <v>4540.63</v>
      </c>
      <c r="BF17" s="29">
        <v>0</v>
      </c>
      <c r="BG17" s="36">
        <v>0</v>
      </c>
      <c r="BH17" s="26">
        <v>74600</v>
      </c>
      <c r="BI17" s="36">
        <v>54850.195099999997</v>
      </c>
      <c r="BJ17" s="25">
        <v>51000</v>
      </c>
      <c r="BK17" s="34">
        <v>37779.755100000002</v>
      </c>
      <c r="BL17" s="26">
        <v>500</v>
      </c>
      <c r="BM17" s="36">
        <v>1782.2560000000001</v>
      </c>
      <c r="BN17" s="25">
        <v>1000</v>
      </c>
      <c r="BO17" s="36">
        <v>900</v>
      </c>
      <c r="BP17" s="25">
        <v>36000</v>
      </c>
      <c r="BQ17" s="36">
        <v>39914.925000000003</v>
      </c>
      <c r="BR17" s="25">
        <v>16000</v>
      </c>
      <c r="BS17" s="36">
        <v>13104.21</v>
      </c>
      <c r="BT17" s="25">
        <v>0</v>
      </c>
      <c r="BU17" s="19">
        <f t="shared" si="11"/>
        <v>706694.20000000007</v>
      </c>
      <c r="BV17" s="19">
        <f t="shared" si="12"/>
        <v>612865.03720000002</v>
      </c>
      <c r="BW17" s="25">
        <v>0</v>
      </c>
      <c r="BX17" s="25">
        <v>0</v>
      </c>
      <c r="BY17" s="18">
        <v>269633.658</v>
      </c>
      <c r="BZ17" s="36">
        <v>179574.05300000001</v>
      </c>
      <c r="CA17" s="18">
        <v>0</v>
      </c>
      <c r="CB17" s="18">
        <v>0</v>
      </c>
      <c r="CC17" s="18">
        <v>10646</v>
      </c>
      <c r="CD17" s="36">
        <v>3327.5</v>
      </c>
      <c r="CE17" s="18">
        <v>0</v>
      </c>
      <c r="CF17" s="18">
        <v>0</v>
      </c>
      <c r="CG17" s="18">
        <v>0</v>
      </c>
      <c r="CH17" s="36">
        <v>0</v>
      </c>
      <c r="CI17" s="25">
        <v>0</v>
      </c>
      <c r="CJ17" s="19">
        <f t="shared" si="13"/>
        <v>280279.658</v>
      </c>
      <c r="CK17" s="19">
        <f t="shared" si="14"/>
        <v>182901.55300000001</v>
      </c>
    </row>
    <row r="18" spans="1:89" s="32" customFormat="1" ht="18.75" customHeight="1">
      <c r="A18" s="21"/>
      <c r="B18" s="30" t="s">
        <v>44</v>
      </c>
      <c r="C18" s="19">
        <f>SUM(C10:C17)</f>
        <v>698640.77539999993</v>
      </c>
      <c r="D18" s="19">
        <f>SUM(D10:D17)</f>
        <v>1182038.1683999998</v>
      </c>
      <c r="E18" s="24">
        <f>BU18+CJ18-CG18</f>
        <v>11920226.2007</v>
      </c>
      <c r="F18" s="19">
        <f>SUM(F10:F17)</f>
        <v>8701796.5473999996</v>
      </c>
      <c r="G18" s="19">
        <f t="shared" si="1"/>
        <v>73.000263593059984</v>
      </c>
      <c r="H18" s="19">
        <f>SUM(H10:H17)</f>
        <v>2336315.2957000001</v>
      </c>
      <c r="I18" s="19">
        <f>SUM(I10:I17)</f>
        <v>2072317.5020000001</v>
      </c>
      <c r="J18" s="19">
        <f t="shared" si="3"/>
        <v>88.700249740011998</v>
      </c>
      <c r="K18" s="23">
        <f>SUM(K10:K17)</f>
        <v>651358.45400000003</v>
      </c>
      <c r="L18" s="23">
        <f>SUM(L10:L17)</f>
        <v>596650.97159999982</v>
      </c>
      <c r="M18" s="25">
        <f t="shared" si="5"/>
        <v>91.601017525136754</v>
      </c>
      <c r="N18" s="23">
        <f>SUM(N10:N17)</f>
        <v>137396.054</v>
      </c>
      <c r="O18" s="23">
        <f>SUM(O10:O17)</f>
        <v>120453.49130000001</v>
      </c>
      <c r="P18" s="25">
        <f t="shared" si="6"/>
        <v>87.668814200442753</v>
      </c>
      <c r="Q18" s="23">
        <f>SUM(Q10:Q17)</f>
        <v>116994.1</v>
      </c>
      <c r="R18" s="23">
        <f>SUM(R10:R17)</f>
        <v>45754.651400000002</v>
      </c>
      <c r="S18" s="25">
        <f t="shared" si="7"/>
        <v>39.108511796748722</v>
      </c>
      <c r="T18" s="23">
        <f>SUM(T10:T17)</f>
        <v>513962.4</v>
      </c>
      <c r="U18" s="23">
        <f>SUM(U10:U17)</f>
        <v>476197.4803</v>
      </c>
      <c r="V18" s="25">
        <f>U18/T18*100</f>
        <v>92.652201853676459</v>
      </c>
      <c r="W18" s="23">
        <f>SUM(W10:W17)</f>
        <v>88715.64</v>
      </c>
      <c r="X18" s="23">
        <f>SUM(X10:X17)</f>
        <v>83775.413</v>
      </c>
      <c r="Y18" s="25">
        <f t="shared" si="8"/>
        <v>94.431391127877788</v>
      </c>
      <c r="Z18" s="23">
        <f>SUM(Z10:Z17)</f>
        <v>25800</v>
      </c>
      <c r="AA18" s="23">
        <f>SUM(AA10:AA17)</f>
        <v>34293.100000000006</v>
      </c>
      <c r="AB18" s="25">
        <f>AA18/Z18*100</f>
        <v>132.91899224806204</v>
      </c>
      <c r="AC18" s="23">
        <f>SUM(AC10:AC17)</f>
        <v>0</v>
      </c>
      <c r="AD18" s="31">
        <v>0</v>
      </c>
      <c r="AE18" s="23">
        <f t="shared" ref="AE18:AK18" si="15">SUM(AE10:AE17)</f>
        <v>0</v>
      </c>
      <c r="AF18" s="23">
        <f t="shared" si="15"/>
        <v>0</v>
      </c>
      <c r="AG18" s="23">
        <f t="shared" si="15"/>
        <v>5047156.7</v>
      </c>
      <c r="AH18" s="23">
        <f t="shared" si="15"/>
        <v>4626560.4000000004</v>
      </c>
      <c r="AI18" s="23">
        <f t="shared" si="15"/>
        <v>0</v>
      </c>
      <c r="AJ18" s="23">
        <f t="shared" si="15"/>
        <v>0</v>
      </c>
      <c r="AK18" s="23">
        <f t="shared" si="15"/>
        <v>37330.699999999997</v>
      </c>
      <c r="AL18" s="23">
        <f t="shared" ref="AL18:AR18" si="16">SUM(AL10:AL17)</f>
        <v>19127.699999999997</v>
      </c>
      <c r="AM18" s="23">
        <f t="shared" si="16"/>
        <v>0</v>
      </c>
      <c r="AN18" s="23">
        <f t="shared" si="16"/>
        <v>0</v>
      </c>
      <c r="AO18" s="23">
        <f t="shared" si="16"/>
        <v>0</v>
      </c>
      <c r="AP18" s="23">
        <f t="shared" si="16"/>
        <v>0</v>
      </c>
      <c r="AQ18" s="23">
        <f t="shared" si="16"/>
        <v>723108.37170000002</v>
      </c>
      <c r="AR18" s="23">
        <f t="shared" si="16"/>
        <v>690756.01879999985</v>
      </c>
      <c r="AS18" s="25">
        <f t="shared" si="10"/>
        <v>95.52593301831908</v>
      </c>
      <c r="AT18" s="23">
        <f t="shared" ref="AT18:BF18" si="17">SUM(AT10:AT17)</f>
        <v>365837.96169999999</v>
      </c>
      <c r="AU18" s="23">
        <f t="shared" si="17"/>
        <v>322961.43980000005</v>
      </c>
      <c r="AV18" s="23">
        <f t="shared" si="17"/>
        <v>0</v>
      </c>
      <c r="AW18" s="23">
        <f t="shared" si="17"/>
        <v>0</v>
      </c>
      <c r="AX18" s="23">
        <f t="shared" si="17"/>
        <v>321078</v>
      </c>
      <c r="AY18" s="23">
        <f t="shared" si="17"/>
        <v>339984.55200000003</v>
      </c>
      <c r="AZ18" s="23">
        <f t="shared" si="17"/>
        <v>36192.410000000003</v>
      </c>
      <c r="BA18" s="23">
        <f t="shared" si="17"/>
        <v>27810.027000000002</v>
      </c>
      <c r="BB18" s="23">
        <f t="shared" si="17"/>
        <v>0</v>
      </c>
      <c r="BC18" s="23">
        <f t="shared" si="17"/>
        <v>0</v>
      </c>
      <c r="BD18" s="23">
        <f t="shared" si="17"/>
        <v>23601.199999999997</v>
      </c>
      <c r="BE18" s="23">
        <f t="shared" si="17"/>
        <v>19050.725999999999</v>
      </c>
      <c r="BF18" s="23">
        <f t="shared" si="17"/>
        <v>7672</v>
      </c>
      <c r="BG18" s="23">
        <f>SUM(BG10:BG17)</f>
        <v>5748.4610000000002</v>
      </c>
      <c r="BH18" s="23">
        <f>SUM(BH10:BH17)</f>
        <v>487369.42</v>
      </c>
      <c r="BI18" s="35">
        <f>SUM(BI10:BI17)</f>
        <v>400913.08740000002</v>
      </c>
      <c r="BJ18" s="23">
        <f>SUM(BJ10:BJ17)</f>
        <v>267331.82</v>
      </c>
      <c r="BK18" s="23">
        <f>SUM(BK10:BK17)</f>
        <v>239391.08040000001</v>
      </c>
      <c r="BL18" s="23">
        <f t="shared" ref="BL18:BU18" si="18">SUM(BL10:BL17)</f>
        <v>15750</v>
      </c>
      <c r="BM18" s="23">
        <f t="shared" si="18"/>
        <v>36052.925999999999</v>
      </c>
      <c r="BN18" s="23">
        <f t="shared" si="18"/>
        <v>13100</v>
      </c>
      <c r="BO18" s="23">
        <f t="shared" si="18"/>
        <v>25761.7448</v>
      </c>
      <c r="BP18" s="23">
        <f t="shared" si="18"/>
        <v>67000</v>
      </c>
      <c r="BQ18" s="23">
        <f t="shared" si="18"/>
        <v>68414.925000000003</v>
      </c>
      <c r="BR18" s="23">
        <f t="shared" si="18"/>
        <v>206447.31</v>
      </c>
      <c r="BS18" s="23">
        <f t="shared" si="18"/>
        <v>152611.128</v>
      </c>
      <c r="BT18" s="23">
        <f t="shared" si="18"/>
        <v>-292.5</v>
      </c>
      <c r="BU18" s="23">
        <f t="shared" si="18"/>
        <v>7511403.8957000002</v>
      </c>
      <c r="BV18" s="23">
        <f t="shared" si="12"/>
        <v>6805178.7529999996</v>
      </c>
      <c r="BW18" s="23">
        <f t="shared" ref="BW18:CD18" si="19">SUM(BW10:BW17)</f>
        <v>0</v>
      </c>
      <c r="BX18" s="23">
        <f t="shared" si="19"/>
        <v>0</v>
      </c>
      <c r="BY18" s="23">
        <f t="shared" si="19"/>
        <v>3718892.6049999995</v>
      </c>
      <c r="BZ18" s="18">
        <f t="shared" si="19"/>
        <v>1568605.6509999998</v>
      </c>
      <c r="CA18" s="23">
        <f t="shared" si="19"/>
        <v>0</v>
      </c>
      <c r="CB18" s="23">
        <f t="shared" si="19"/>
        <v>0</v>
      </c>
      <c r="CC18" s="23">
        <f t="shared" si="19"/>
        <v>689929.7</v>
      </c>
      <c r="CD18" s="23">
        <f t="shared" si="19"/>
        <v>328012.1434</v>
      </c>
      <c r="CE18" s="23">
        <f t="shared" ref="CE18:CK18" si="20">SUM(CE10:CE17)</f>
        <v>0</v>
      </c>
      <c r="CF18" s="23">
        <f t="shared" si="20"/>
        <v>0</v>
      </c>
      <c r="CG18" s="23">
        <f t="shared" si="20"/>
        <v>680593.28200000001</v>
      </c>
      <c r="CH18" s="23">
        <f t="shared" si="20"/>
        <v>527345.37100000004</v>
      </c>
      <c r="CI18" s="23">
        <f t="shared" si="20"/>
        <v>0</v>
      </c>
      <c r="CJ18" s="23">
        <f t="shared" si="20"/>
        <v>5089415.5869999994</v>
      </c>
      <c r="CK18" s="23">
        <f t="shared" si="20"/>
        <v>2423963.1653999998</v>
      </c>
    </row>
    <row r="19" spans="1:89">
      <c r="E19" s="37"/>
      <c r="H19" s="10"/>
      <c r="K19" s="10"/>
      <c r="N19" s="10"/>
      <c r="Q19" s="10"/>
      <c r="T19" s="10"/>
      <c r="W19" s="10"/>
      <c r="Z19" s="10"/>
      <c r="AG19" s="10"/>
    </row>
  </sheetData>
  <protectedRanges>
    <protectedRange sqref="AW10:AW17" name="Range5_2_1_1_2_1_1_1_1_1_1_1_1_1"/>
    <protectedRange sqref="C17" name="Range1_1"/>
    <protectedRange sqref="O10:O17" name="Range4_5"/>
    <protectedRange sqref="U10:U17" name="Range4_6"/>
    <protectedRange sqref="X10:X17" name="Range4_7"/>
    <protectedRange sqref="AA10:AA17" name="Range4_8"/>
    <protectedRange sqref="AH10:AH17" name="Range4_9"/>
    <protectedRange sqref="AL10:AL17" name="Range4_10"/>
    <protectedRange sqref="AU10:AU17" name="Range5"/>
    <protectedRange sqref="BA10:BA17" name="Range5_3"/>
    <protectedRange sqref="BE10:BE17" name="Range5_4"/>
    <protectedRange sqref="BM10:BM17" name="Range5_6"/>
    <protectedRange sqref="BO10:BO17" name="Range5_7"/>
    <protectedRange sqref="BQ10:BQ17" name="Range5_8"/>
    <protectedRange sqref="BS10:BS17" name="Range5_9"/>
    <protectedRange sqref="BZ10:BZ17" name="Range6"/>
    <protectedRange sqref="CD10:CD17" name="Range6_1"/>
    <protectedRange sqref="BG10:BG17" name="Range5_11"/>
    <protectedRange sqref="BI10:BI17" name="Range5_12"/>
    <protectedRange sqref="AY10:AY17" name="Range5_1"/>
    <protectedRange sqref="CH10:CH17" name="Range6_2"/>
    <protectedRange sqref="R10:R17" name="Range4"/>
    <protectedRange sqref="Q10:Q17" name="Range4_1"/>
  </protectedRanges>
  <mergeCells count="104">
    <mergeCell ref="BW7:BW8"/>
    <mergeCell ref="CA7:CA8"/>
    <mergeCell ref="BY7:BY8"/>
    <mergeCell ref="BU4:BV6"/>
    <mergeCell ref="BW4:CH4"/>
    <mergeCell ref="AX6:AY6"/>
    <mergeCell ref="AT6:AU6"/>
    <mergeCell ref="AV7:AV8"/>
    <mergeCell ref="AT7:AT8"/>
    <mergeCell ref="BH7:BH8"/>
    <mergeCell ref="AZ7:AZ8"/>
    <mergeCell ref="BB7:BB8"/>
    <mergeCell ref="AZ6:BA6"/>
    <mergeCell ref="BJ6:BK6"/>
    <mergeCell ref="BF7:BF8"/>
    <mergeCell ref="BJ7:BJ8"/>
    <mergeCell ref="CE6:CF6"/>
    <mergeCell ref="CJ4:CK6"/>
    <mergeCell ref="CI4:CI6"/>
    <mergeCell ref="BW5:BZ5"/>
    <mergeCell ref="CG6:CH6"/>
    <mergeCell ref="CA5:CB6"/>
    <mergeCell ref="CC5:CH5"/>
    <mergeCell ref="BY6:BZ6"/>
    <mergeCell ref="BH6:BI6"/>
    <mergeCell ref="CC6:CD6"/>
    <mergeCell ref="BL6:BM6"/>
    <mergeCell ref="BW6:BX6"/>
    <mergeCell ref="BT4:BT6"/>
    <mergeCell ref="AE5:AN5"/>
    <mergeCell ref="AO5:AP6"/>
    <mergeCell ref="AQ5:BA5"/>
    <mergeCell ref="K4:BS4"/>
    <mergeCell ref="BB5:BG5"/>
    <mergeCell ref="BH5:BM5"/>
    <mergeCell ref="BN5:BO6"/>
    <mergeCell ref="K6:M6"/>
    <mergeCell ref="N6:P6"/>
    <mergeCell ref="AK6:AL6"/>
    <mergeCell ref="BR5:BS6"/>
    <mergeCell ref="BP5:BQ6"/>
    <mergeCell ref="BB6:BC6"/>
    <mergeCell ref="BD6:BE6"/>
    <mergeCell ref="BF6:BG6"/>
    <mergeCell ref="AM6:AN6"/>
    <mergeCell ref="AV6:AW6"/>
    <mergeCell ref="AG6:AH6"/>
    <mergeCell ref="AI6:AJ6"/>
    <mergeCell ref="AE6:AF6"/>
    <mergeCell ref="AQ6:AS6"/>
    <mergeCell ref="T6:V6"/>
    <mergeCell ref="W6:Y6"/>
    <mergeCell ref="Z6:AB6"/>
    <mergeCell ref="C1:J1"/>
    <mergeCell ref="C2:J2"/>
    <mergeCell ref="N2:O2"/>
    <mergeCell ref="I3:K3"/>
    <mergeCell ref="H7:H8"/>
    <mergeCell ref="A4:A8"/>
    <mergeCell ref="B4:B8"/>
    <mergeCell ref="C4:C8"/>
    <mergeCell ref="D4:D8"/>
    <mergeCell ref="E7:E8"/>
    <mergeCell ref="K7:K8"/>
    <mergeCell ref="E4:G6"/>
    <mergeCell ref="F7:G7"/>
    <mergeCell ref="H4:J6"/>
    <mergeCell ref="I7:J7"/>
    <mergeCell ref="L7:M7"/>
    <mergeCell ref="O7:P7"/>
    <mergeCell ref="K5:AD5"/>
    <mergeCell ref="N7:N8"/>
    <mergeCell ref="Q7:Q8"/>
    <mergeCell ref="T7:T8"/>
    <mergeCell ref="AC6:AD6"/>
    <mergeCell ref="Q6:S6"/>
    <mergeCell ref="AC7:AC8"/>
    <mergeCell ref="X7:Y7"/>
    <mergeCell ref="R7:S7"/>
    <mergeCell ref="U7:V7"/>
    <mergeCell ref="CJ7:CJ8"/>
    <mergeCell ref="CE7:CE8"/>
    <mergeCell ref="Z7:Z8"/>
    <mergeCell ref="AK7:AK8"/>
    <mergeCell ref="W7:W8"/>
    <mergeCell ref="AR7:AS7"/>
    <mergeCell ref="AA7:AB7"/>
    <mergeCell ref="CI7:CI8"/>
    <mergeCell ref="AG7:AG8"/>
    <mergeCell ref="AI7:AI8"/>
    <mergeCell ref="AQ7:AQ8"/>
    <mergeCell ref="BD7:BD8"/>
    <mergeCell ref="AE7:AE8"/>
    <mergeCell ref="AM7:AM8"/>
    <mergeCell ref="AX7:AX8"/>
    <mergeCell ref="AO7:AO8"/>
    <mergeCell ref="CC7:CC8"/>
    <mergeCell ref="BN7:BN8"/>
    <mergeCell ref="BL7:BL8"/>
    <mergeCell ref="BT7:BT8"/>
    <mergeCell ref="BP7:BP8"/>
    <mergeCell ref="BR7:BR8"/>
    <mergeCell ref="BU7:BU8"/>
    <mergeCell ref="CG7:CG8"/>
  </mergeCells>
  <phoneticPr fontId="0" type="noConversion"/>
  <pageMargins left="0.25" right="0.36" top="0.31" bottom="0.27" header="0.3" footer="0.28999999999999998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Ekamut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Administrator</cp:lastModifiedBy>
  <cp:lastPrinted>2019-06-03T11:17:32Z</cp:lastPrinted>
  <dcterms:created xsi:type="dcterms:W3CDTF">2002-03-15T09:46:46Z</dcterms:created>
  <dcterms:modified xsi:type="dcterms:W3CDTF">2021-12-03T07:49:44Z</dcterms:modified>
</cp:coreProperties>
</file>